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DSO Bovec popisi za razpis_DUNG_16.11.2022\"/>
    </mc:Choice>
  </mc:AlternateContent>
  <bookViews>
    <workbookView xWindow="390" yWindow="390" windowWidth="21600" windowHeight="14055" tabRatio="739" activeTab="1"/>
  </bookViews>
  <sheets>
    <sheet name="OSNOVA" sheetId="1" r:id="rId1"/>
    <sheet name="REKAPITULACIJA NAČRTA" sheetId="23" r:id="rId2"/>
    <sheet name="Načrt krajinske arhitekture" sheetId="34573" r:id="rId3"/>
    <sheet name="REKAPITULACIJA" sheetId="34572" r:id="rId4"/>
    <sheet name="HPR_SD_stara verzija" sheetId="2128" state="hidden" r:id="rId5"/>
  </sheets>
  <externalReferences>
    <externalReference r:id="rId6"/>
    <externalReference r:id="rId7"/>
    <externalReference r:id="rId8"/>
    <externalReference r:id="rId9"/>
  </externalReferences>
  <definedNames>
    <definedName name="_FRC1" localSheetId="2">OSNOVA!#REF!</definedName>
    <definedName name="_FRC1">OSNOVA!#REF!</definedName>
    <definedName name="a">[1]OSNOVA!$B$36</definedName>
    <definedName name="datum" localSheetId="2">OSNOVA!#REF!</definedName>
    <definedName name="datum" localSheetId="3">OSNOVA!#REF!</definedName>
    <definedName name="datum">OSNOVA!#REF!</definedName>
    <definedName name="DDV">OSNOVA!$B$39</definedName>
    <definedName name="DEL">OSNOVA!$B$29</definedName>
    <definedName name="DF">OSNOVA!$B$37</definedName>
    <definedName name="DobMont" localSheetId="2">OSNOVA!#REF!</definedName>
    <definedName name="DobMont">OSNOVA!#REF!</definedName>
    <definedName name="FakRC" localSheetId="2">OSNOVA!#REF!</definedName>
    <definedName name="FakRC">OSNOVA!#REF!</definedName>
    <definedName name="FakStro" localSheetId="2">OSNOVA!#REF!</definedName>
    <definedName name="FakStro">OSNOVA!#REF!</definedName>
    <definedName name="Faktor2" localSheetId="2">OSNOVA!#REF!</definedName>
    <definedName name="Faktor2">OSNOVA!#REF!</definedName>
    <definedName name="FaktStro">[2]osnova!$B$14</definedName>
    <definedName name="FRC">OSNOVA!$B$35</definedName>
    <definedName name="FRD">[3]OSNOVA!$B$36</definedName>
    <definedName name="investicija" localSheetId="2">#REF!</definedName>
    <definedName name="investicija" localSheetId="3">#REF!</definedName>
    <definedName name="investicija" localSheetId="1">#REF!</definedName>
    <definedName name="investicija">#REF!</definedName>
    <definedName name="OBJEKT">OSNOVA!$B$33</definedName>
    <definedName name="OZN">OSNOVA!$B$31</definedName>
    <definedName name="_xlnm.Print_Area" localSheetId="2">'Načrt krajinske arhitekture'!$A$1:$H$204</definedName>
    <definedName name="_xlnm.Print_Area" localSheetId="0">OSNOVA!$A$1:$B$27</definedName>
    <definedName name="_xlnm.Print_Area" localSheetId="3">REKAPITULACIJA!$A$1:$F$22</definedName>
    <definedName name="_xlnm.Print_Area" localSheetId="1">'REKAPITULACIJA NAČRTA'!$A$1:$F$21</definedName>
    <definedName name="Reviz" localSheetId="2">OSNOVA!#REF!</definedName>
    <definedName name="Reviz" localSheetId="3">OSNOVA!#REF!</definedName>
    <definedName name="Reviz">OSNOVA!#REF!</definedName>
    <definedName name="s" localSheetId="2">#REF!</definedName>
    <definedName name="s">#REF!</definedName>
    <definedName name="ssss">[4]OSNOVA!$B$36</definedName>
    <definedName name="stmape" localSheetId="2">OSNOVA!#REF!</definedName>
    <definedName name="stmape" localSheetId="3">OSNOVA!#REF!</definedName>
    <definedName name="stmape">OSNOVA!#REF!</definedName>
    <definedName name="stnac" localSheetId="2">OSNOVA!#REF!</definedName>
    <definedName name="stnac" localSheetId="3">OSNOVA!#REF!</definedName>
    <definedName name="stnac">OSNOVA!#REF!</definedName>
    <definedName name="stpro" localSheetId="2">OSNOVA!#REF!</definedName>
    <definedName name="stpro" localSheetId="3">OSNOVA!#REF!</definedName>
    <definedName name="stpro">OSNOVA!#REF!</definedName>
    <definedName name="TecEURO">[2]osnova!$B$12</definedName>
    <definedName name="_xlnm.Print_Titles" localSheetId="4">'HPR_SD_stara verzija'!$5:$6</definedName>
    <definedName name="_xlnm.Print_Titles" localSheetId="2">'Načrt krajinske arhitekture'!$8:$9</definedName>
    <definedName name="tocka" localSheetId="2">OSNOVA!#REF!</definedName>
    <definedName name="tocka" localSheetId="3">OSNOVA!#REF!</definedName>
    <definedName name="tocka" localSheetId="1">OSNOVA!#REF!</definedName>
    <definedName name="tocka">OSNOVA!#REF!</definedName>
    <definedName name="tocka2">OSNOVA!#REF!</definedName>
    <definedName name="vod" localSheetId="2">OSNOVA!#REF!</definedName>
    <definedName name="vod">OSNOVA!#REF!</definedName>
  </definedNames>
  <calcPr calcId="162913" fullPrecision="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H122" i="34573" l="1"/>
  <c r="H180" i="34573"/>
  <c r="H188" i="34573"/>
  <c r="H186" i="34573"/>
  <c r="H118" i="34573"/>
  <c r="H114" i="34573"/>
  <c r="A2" i="1"/>
  <c r="F112" i="34573" l="1"/>
  <c r="H168" i="34573" l="1"/>
  <c r="F95" i="34573"/>
  <c r="F93" i="34573"/>
  <c r="F116" i="34573"/>
  <c r="F114" i="34573"/>
  <c r="F144" i="34573"/>
  <c r="H148" i="34573"/>
  <c r="H146" i="34573"/>
  <c r="H99" i="34573"/>
  <c r="A89" i="34573"/>
  <c r="A87" i="34573"/>
  <c r="A85" i="34573"/>
  <c r="A83" i="34573"/>
  <c r="A81" i="34573"/>
  <c r="A79" i="34573"/>
  <c r="A47" i="34573"/>
  <c r="H172" i="34573" l="1"/>
  <c r="H170" i="34573"/>
  <c r="H116" i="34573"/>
  <c r="H110" i="34573"/>
  <c r="H154" i="34573"/>
  <c r="H152" i="34573"/>
  <c r="H144" i="34573"/>
  <c r="H130" i="34573"/>
  <c r="H140" i="34573"/>
  <c r="H178" i="34573"/>
  <c r="H176" i="34573"/>
  <c r="H162" i="34573"/>
  <c r="H160" i="34573"/>
  <c r="H158" i="34573"/>
  <c r="H156" i="34573"/>
  <c r="F108" i="34573" l="1"/>
  <c r="H166" i="34573"/>
  <c r="H77" i="34573"/>
  <c r="H75" i="34573"/>
  <c r="H73" i="34573"/>
  <c r="H71" i="34573"/>
  <c r="H69" i="34573"/>
  <c r="H67" i="34573"/>
  <c r="H55" i="34573"/>
  <c r="H79" i="34573"/>
  <c r="H87" i="34573"/>
  <c r="H85" i="34573"/>
  <c r="H81" i="34573"/>
  <c r="H89" i="34573"/>
  <c r="H83" i="34573"/>
  <c r="H49" i="34573"/>
  <c r="H47" i="34573"/>
  <c r="H51" i="34573"/>
  <c r="H65" i="34573"/>
  <c r="A77" i="34573"/>
  <c r="A75" i="34573"/>
  <c r="A73" i="34573"/>
  <c r="A71" i="34573"/>
  <c r="A69" i="34573"/>
  <c r="A67" i="34573"/>
  <c r="A65" i="34573"/>
  <c r="A55" i="34573"/>
  <c r="A53" i="34573"/>
  <c r="H53" i="34573"/>
  <c r="H45" i="34573"/>
  <c r="A45" i="34573"/>
  <c r="H37" i="34573"/>
  <c r="A37" i="34573"/>
  <c r="H31" i="34573"/>
  <c r="A31" i="34573"/>
  <c r="H29" i="34573"/>
  <c r="A29" i="34573"/>
  <c r="H138" i="34573" l="1"/>
  <c r="H120" i="34573" l="1"/>
  <c r="A120" i="34573"/>
  <c r="H108" i="34573" l="1"/>
  <c r="B108" i="34573"/>
  <c r="A108" i="34573"/>
  <c r="H61" i="34573"/>
  <c r="A61" i="34573"/>
  <c r="H59" i="34573"/>
  <c r="A59" i="34573"/>
  <c r="H57" i="34573"/>
  <c r="A57" i="34573"/>
  <c r="H43" i="34573"/>
  <c r="A43" i="34573"/>
  <c r="H63" i="34573"/>
  <c r="A63" i="34573"/>
  <c r="H93" i="34573" l="1"/>
  <c r="H95" i="34573"/>
  <c r="H136" i="34573"/>
  <c r="A136" i="34573"/>
  <c r="H39" i="34573"/>
  <c r="H35" i="34573"/>
  <c r="H33" i="34573"/>
  <c r="H27" i="34573"/>
  <c r="H25" i="34573"/>
  <c r="H41" i="34573"/>
  <c r="H97" i="34573"/>
  <c r="A97" i="34573"/>
  <c r="A95" i="34573"/>
  <c r="A93" i="34573"/>
  <c r="A41" i="34573"/>
  <c r="A39" i="34573"/>
  <c r="A35" i="34573"/>
  <c r="A33" i="34573"/>
  <c r="A27" i="34573"/>
  <c r="A25" i="34573"/>
  <c r="H23" i="34573"/>
  <c r="A23" i="34573"/>
  <c r="A101" i="34573" l="1"/>
  <c r="G101" i="34573"/>
  <c r="H101" i="34573" s="1"/>
  <c r="H134" i="34573" l="1"/>
  <c r="A134" i="34573"/>
  <c r="A19" i="34573" l="1"/>
  <c r="B186" i="34573" l="1"/>
  <c r="H112" i="34573" l="1"/>
  <c r="A118" i="34573"/>
  <c r="A186" i="34573"/>
  <c r="B128" i="34573"/>
  <c r="B112" i="34573"/>
  <c r="D180" i="34573"/>
  <c r="A7" i="2128"/>
  <c r="F8" i="2128"/>
  <c r="G8" i="2128" s="1"/>
  <c r="F9" i="2128"/>
  <c r="G9" i="2128" s="1"/>
  <c r="F12" i="2128"/>
  <c r="G12" i="2128" s="1"/>
  <c r="F13" i="2128"/>
  <c r="G13" i="2128" s="1"/>
  <c r="F18" i="2128"/>
  <c r="G18" i="2128" s="1"/>
  <c r="F19" i="2128"/>
  <c r="G19" i="2128" s="1"/>
  <c r="F20" i="2128"/>
  <c r="G20" i="2128" s="1"/>
  <c r="F21" i="2128"/>
  <c r="G21" i="2128" s="1"/>
  <c r="F25" i="2128"/>
  <c r="G25" i="2128" s="1"/>
  <c r="F28" i="2128"/>
  <c r="G28" i="2128" s="1"/>
  <c r="F29" i="2128"/>
  <c r="G29" i="2128" s="1"/>
  <c r="F32" i="2128"/>
  <c r="G32" i="2128" s="1"/>
  <c r="F33" i="2128"/>
  <c r="G33" i="2128" s="1"/>
  <c r="F36" i="2128"/>
  <c r="G36" i="2128" s="1"/>
  <c r="F37" i="2128"/>
  <c r="G37" i="2128" s="1"/>
  <c r="F40" i="2128"/>
  <c r="G40" i="2128" s="1"/>
  <c r="F41" i="2128"/>
  <c r="G41" i="2128" s="1"/>
  <c r="F44" i="2128"/>
  <c r="G44" i="2128" s="1"/>
  <c r="F47" i="2128"/>
  <c r="G47" i="2128" s="1"/>
  <c r="F48" i="2128"/>
  <c r="G48" i="2128" s="1"/>
  <c r="F51" i="2128"/>
  <c r="G51" i="2128" s="1"/>
  <c r="F54" i="2128"/>
  <c r="G54" i="2128" s="1"/>
  <c r="F55" i="2128"/>
  <c r="G55" i="2128" s="1"/>
  <c r="F58" i="2128"/>
  <c r="G58" i="2128" s="1"/>
  <c r="F59" i="2128"/>
  <c r="G59" i="2128" s="1"/>
  <c r="F60" i="2128"/>
  <c r="G60" i="2128" s="1"/>
  <c r="F63" i="2128"/>
  <c r="G63" i="2128" s="1"/>
  <c r="F64" i="2128"/>
  <c r="G64" i="2128" s="1"/>
  <c r="F65" i="2128"/>
  <c r="G65" i="2128" s="1"/>
  <c r="F66" i="2128"/>
  <c r="G66" i="2128" s="1"/>
  <c r="F67" i="2128"/>
  <c r="G67" i="2128" s="1"/>
  <c r="F68" i="2128"/>
  <c r="G68" i="2128" s="1"/>
  <c r="F69" i="2128"/>
  <c r="G69" i="2128" s="1"/>
  <c r="F72" i="2128"/>
  <c r="G72" i="2128" s="1"/>
  <c r="F73" i="2128"/>
  <c r="G73" i="2128" s="1"/>
  <c r="F74" i="2128"/>
  <c r="G74" i="2128" s="1"/>
  <c r="F77" i="2128"/>
  <c r="G77" i="2128" s="1"/>
  <c r="F78" i="2128"/>
  <c r="G78" i="2128" s="1"/>
  <c r="F79" i="2128"/>
  <c r="G79" i="2128" s="1"/>
  <c r="F82" i="2128"/>
  <c r="G82" i="2128" s="1"/>
  <c r="F85" i="2128"/>
  <c r="G85" i="2128" s="1"/>
  <c r="F86" i="2128"/>
  <c r="G86" i="2128" s="1"/>
  <c r="F89" i="2128"/>
  <c r="G89" i="2128" s="1"/>
  <c r="F90" i="2128"/>
  <c r="G90" i="2128" s="1"/>
  <c r="F93" i="2128"/>
  <c r="G93" i="2128" s="1"/>
  <c r="F94" i="2128"/>
  <c r="G94" i="2128" s="1"/>
  <c r="F98" i="2128"/>
  <c r="G98" i="2128" s="1"/>
  <c r="F101" i="2128"/>
  <c r="G101" i="2128" s="1"/>
  <c r="F104" i="2128"/>
  <c r="G104" i="2128" s="1"/>
  <c r="F105" i="2128"/>
  <c r="G105" i="2128" s="1"/>
  <c r="F106" i="2128"/>
  <c r="G106" i="2128" s="1"/>
  <c r="F109" i="2128"/>
  <c r="G109" i="2128" s="1"/>
  <c r="F110" i="2128"/>
  <c r="G110" i="2128" s="1"/>
  <c r="F111" i="2128"/>
  <c r="G111" i="2128" s="1"/>
  <c r="F114" i="2128"/>
  <c r="G114" i="2128" s="1"/>
  <c r="F117" i="2128"/>
  <c r="G117" i="2128" s="1"/>
  <c r="F118" i="2128"/>
  <c r="G118" i="2128" s="1"/>
  <c r="F121" i="2128"/>
  <c r="G121" i="2128" s="1"/>
  <c r="F122" i="2128"/>
  <c r="G122" i="2128" s="1"/>
  <c r="F125" i="2128"/>
  <c r="G125" i="2128" s="1"/>
  <c r="F128" i="2128"/>
  <c r="G128" i="2128" s="1"/>
  <c r="F131" i="2128"/>
  <c r="G131" i="2128" s="1"/>
  <c r="F134" i="2128"/>
  <c r="G134" i="2128" s="1"/>
  <c r="C18" i="34572"/>
  <c r="B14" i="34573"/>
  <c r="H14" i="34573"/>
  <c r="H19" i="34573"/>
  <c r="A21" i="34573"/>
  <c r="H21" i="34573"/>
  <c r="D102" i="34573"/>
  <c r="A112" i="34573"/>
  <c r="A114" i="34573"/>
  <c r="D122" i="34573"/>
  <c r="A128" i="34573"/>
  <c r="H128" i="34573"/>
  <c r="A132" i="34573"/>
  <c r="H132" i="34573"/>
  <c r="D188" i="34573"/>
  <c r="B195" i="34573"/>
  <c r="D195" i="34573"/>
  <c r="B197" i="34573"/>
  <c r="D197" i="34573"/>
  <c r="B199" i="34573"/>
  <c r="D199" i="34573"/>
  <c r="B201" i="34573"/>
  <c r="D201" i="34573"/>
  <c r="A6" i="23"/>
  <c r="C17" i="23"/>
  <c r="A4" i="1"/>
  <c r="D31" i="1"/>
  <c r="E31" i="1"/>
  <c r="H102" i="34573" l="1"/>
  <c r="H195" i="34573" s="1"/>
  <c r="H199" i="34573"/>
  <c r="G137" i="2128"/>
  <c r="G140" i="2128"/>
  <c r="G142" i="2128"/>
  <c r="B114" i="34573"/>
  <c r="A1" i="23"/>
  <c r="A1" i="34572"/>
  <c r="A11" i="2128"/>
  <c r="A1" i="34573"/>
  <c r="B120" i="34573" l="1"/>
  <c r="H197" i="34573"/>
  <c r="A15" i="2128"/>
  <c r="A23" i="2128" s="1"/>
  <c r="A27" i="2128" l="1"/>
  <c r="A31" i="2128" l="1"/>
  <c r="A35" i="2128" s="1"/>
  <c r="A39" i="2128" l="1"/>
  <c r="A43" i="2128" s="1"/>
  <c r="A46" i="2128" s="1"/>
  <c r="A50" i="2128" l="1"/>
  <c r="A53" i="2128" s="1"/>
  <c r="A57" i="2128" l="1"/>
  <c r="A62" i="2128" s="1"/>
  <c r="A71" i="2128" s="1"/>
  <c r="A76" i="2128" s="1"/>
  <c r="A81" i="2128" s="1"/>
  <c r="A84" i="2128" s="1"/>
  <c r="A88" i="2128" s="1"/>
  <c r="A92" i="2128" s="1"/>
  <c r="A96" i="2128" s="1"/>
  <c r="A100" i="2128" s="1"/>
  <c r="A103" i="2128" s="1"/>
  <c r="A108" i="2128" s="1"/>
  <c r="A113" i="2128" s="1"/>
  <c r="A116" i="2128" s="1"/>
  <c r="A120" i="2128" s="1"/>
  <c r="A124" i="2128" s="1"/>
  <c r="A127" i="2128" s="1"/>
  <c r="A130" i="2128" s="1"/>
  <c r="A133" i="2128" s="1"/>
  <c r="A136" i="2128" s="1"/>
  <c r="A139" i="2128" s="1"/>
  <c r="B19" i="34573" l="1"/>
  <c r="B21" i="34573" l="1"/>
  <c r="B23" i="34573" l="1"/>
  <c r="B25" i="34573" l="1"/>
  <c r="H201" i="34573"/>
  <c r="H204" i="34573" s="1"/>
  <c r="F12" i="23" s="1"/>
  <c r="F12" i="34572" s="1"/>
  <c r="F13" i="23" l="1"/>
  <c r="B27" i="34573"/>
  <c r="B29" i="34573" s="1"/>
  <c r="B31" i="34573" s="1"/>
  <c r="F17" i="23" l="1"/>
  <c r="F20" i="23" s="1"/>
  <c r="F16" i="34572" l="1"/>
  <c r="F18" i="34572" l="1"/>
  <c r="F21" i="34572" s="1"/>
</calcChain>
</file>

<file path=xl/sharedStrings.xml><?xml version="1.0" encoding="utf-8"?>
<sst xmlns="http://schemas.openxmlformats.org/spreadsheetml/2006/main" count="548" uniqueCount="350">
  <si>
    <t>PODATKI O VSEBINI POPISA DEL</t>
  </si>
  <si>
    <t>Cene na enoto in vrednosti so v EUR brez DDV!</t>
  </si>
  <si>
    <t>Vrednosti so v EUR brez DDV!</t>
  </si>
  <si>
    <t>Vrednosti so v EUR!</t>
  </si>
  <si>
    <t>Objekt</t>
  </si>
  <si>
    <t>Številka projekta:</t>
  </si>
  <si>
    <t xml:space="preserve">REKAPITULACIJA </t>
  </si>
  <si>
    <t>m2</t>
  </si>
  <si>
    <t>Zakoličba mejnih točk</t>
  </si>
  <si>
    <t>0</t>
  </si>
  <si>
    <t>Poz.</t>
  </si>
  <si>
    <t>Opis postavke</t>
  </si>
  <si>
    <t>Enota</t>
  </si>
  <si>
    <t>Cena</t>
  </si>
  <si>
    <t>Vrednost</t>
  </si>
  <si>
    <t>SKUPAJ:</t>
  </si>
  <si>
    <r>
      <t>m</t>
    </r>
    <r>
      <rPr>
        <vertAlign val="superscript"/>
        <sz val="10"/>
        <color indexed="8"/>
        <rFont val="Times New Roman CE"/>
        <family val="1"/>
        <charset val="238"/>
      </rPr>
      <t>2</t>
    </r>
  </si>
  <si>
    <t>m</t>
  </si>
  <si>
    <t>kg</t>
  </si>
  <si>
    <t>kos</t>
  </si>
  <si>
    <t xml:space="preserve">POPIS MATERIALA IN DEL S PREDRAČUNOM </t>
  </si>
  <si>
    <t>HIŠNI PRIKLJUČKI - STROJNA DELA  (N)</t>
  </si>
  <si>
    <t>Z. ŠT.</t>
  </si>
  <si>
    <t>VRSTA DELA</t>
  </si>
  <si>
    <t>KOS</t>
  </si>
  <si>
    <r>
      <t>CENA/ENOTO</t>
    </r>
    <r>
      <rPr>
        <b/>
        <sz val="12"/>
        <color indexed="8"/>
        <rFont val="Times New Roman CE"/>
        <family val="1"/>
        <charset val="238"/>
      </rPr>
      <t xml:space="preserve"> SIT/ENOTO</t>
    </r>
  </si>
  <si>
    <t>CENA SIT</t>
  </si>
  <si>
    <r>
      <t xml:space="preserve">Cev iz PE - SDR 11
</t>
    </r>
    <r>
      <rPr>
        <sz val="10"/>
        <rFont val="Times New Roman CE"/>
        <family val="1"/>
        <charset val="238"/>
      </rPr>
      <t xml:space="preserve">Cev iz PE, po DIN8074 in ISO/DIS 4437, SDR 11 (serija 5) skupaj z dodatkom  za razrez.
</t>
    </r>
  </si>
  <si>
    <t xml:space="preserve">PE 32x3,0    </t>
  </si>
  <si>
    <t xml:space="preserve">PE 63x5,8    </t>
  </si>
  <si>
    <r>
      <t xml:space="preserve">Cevi iz jekla:
</t>
    </r>
    <r>
      <rPr>
        <sz val="10"/>
        <rFont val="Times New Roman CE"/>
        <family val="1"/>
        <charset val="238"/>
      </rPr>
      <t>Jeklena  brezšivna  srednjetežka črna cev po JUS C.B5.225, material Č.1212, skupaj z loki, varilnim, tesnilnim in pritrdilnim materialom in dodatkom za razrez.</t>
    </r>
  </si>
  <si>
    <t>DN 25 (33,7x3,25)</t>
  </si>
  <si>
    <t>DN 50 (60,3x3,65)</t>
  </si>
  <si>
    <r>
      <t xml:space="preserve">Uvodnice:
</t>
    </r>
    <r>
      <rPr>
        <sz val="10"/>
        <rFont val="Times New Roman CE"/>
        <family val="1"/>
        <charset val="238"/>
      </rPr>
      <t>Sklop  sestavljen  iz prehodnega kosa PE/jeklo,      jeklene      brezšivne srednjetežke   črne   cevi   po   JUS C.B5.225,  material  Č.1212,  zaščitne</t>
    </r>
  </si>
  <si>
    <t>cevi in krogelne pipe s termičnim varovalom (ali posebej prigrajenim zapornim elementom s termičnim varovalom) in s čepom. Pipa oziroma zaporni element morata biti skladna z VP 301.</t>
  </si>
  <si>
    <t>V ceni  sklopa  je zajeta vgradnja skupaj z  vrtanjem  zidu in vzpostavitvijo  v prvotno stanje.</t>
  </si>
  <si>
    <t>DN 25    (izvedba A)</t>
  </si>
  <si>
    <t>DN 25    (izvedba C)</t>
  </si>
  <si>
    <t>DN 50    (izvedba A)</t>
  </si>
  <si>
    <t>DN 50    (izvedba C)</t>
  </si>
  <si>
    <r>
      <t xml:space="preserve">Uvodnica - D2:
</t>
    </r>
    <r>
      <rPr>
        <sz val="10"/>
        <rFont val="Times New Roman CE"/>
        <family val="1"/>
        <charset val="238"/>
      </rPr>
      <t>Sklop  sestavljen  iz prehodnega kosa PE/jeklo,      jeklene      brezšivne srednjetežke   črne   cevi   po   JUS C.B5.225,  material  Č.1212, zaščitne cevi, krogelne pipe s čepom in iz  omarice za požarno pipo,  izdelane iz</t>
    </r>
  </si>
  <si>
    <t>nerjaveče pločevine po delavniški risbi proizvajalca, prirejene za pritrditev na zid dimenzije 250x300x200 mm  z napisom: GLAVNA PLINSKA POŽARNA PIPA. V ceni  sklopa  je zajeta vgradnja.</t>
  </si>
  <si>
    <t>DN 25    (izvedba D)</t>
  </si>
  <si>
    <r>
      <t>Lok 45</t>
    </r>
    <r>
      <rPr>
        <b/>
        <vertAlign val="superscript"/>
        <sz val="10"/>
        <rFont val="Times New Roman CE"/>
        <family val="1"/>
        <charset val="238"/>
      </rPr>
      <t xml:space="preserve">0
</t>
    </r>
    <r>
      <rPr>
        <sz val="10"/>
        <rFont val="Times New Roman CE"/>
        <family val="1"/>
        <charset val="238"/>
      </rPr>
      <t>Lok iz trdega PE, 45</t>
    </r>
    <r>
      <rPr>
        <vertAlign val="superscript"/>
        <sz val="10"/>
        <rFont val="Times New Roman CE"/>
        <family val="1"/>
        <charset val="238"/>
      </rPr>
      <t>0</t>
    </r>
    <r>
      <rPr>
        <sz val="10"/>
        <rFont val="Times New Roman CE"/>
        <family val="1"/>
        <charset val="238"/>
      </rPr>
      <t>.</t>
    </r>
  </si>
  <si>
    <t>PE 32</t>
  </si>
  <si>
    <t>PE 63</t>
  </si>
  <si>
    <r>
      <t>Lok  90</t>
    </r>
    <r>
      <rPr>
        <b/>
        <vertAlign val="superscript"/>
        <sz val="10"/>
        <rFont val="Times New Roman CE"/>
        <family val="1"/>
        <charset val="238"/>
      </rPr>
      <t xml:space="preserve">0
</t>
    </r>
    <r>
      <rPr>
        <sz val="10"/>
        <rFont val="Times New Roman CE"/>
        <family val="1"/>
        <charset val="238"/>
      </rPr>
      <t>Lok iz trdega PE, 90</t>
    </r>
    <r>
      <rPr>
        <vertAlign val="superscript"/>
        <sz val="10"/>
        <rFont val="Times New Roman CE"/>
        <family val="1"/>
        <charset val="238"/>
      </rPr>
      <t>0</t>
    </r>
    <r>
      <rPr>
        <sz val="10"/>
        <rFont val="Times New Roman CE"/>
        <family val="1"/>
        <charset val="238"/>
      </rPr>
      <t>.</t>
    </r>
  </si>
  <si>
    <t xml:space="preserve"> </t>
  </si>
  <si>
    <r>
      <t xml:space="preserve">T-kos
</t>
    </r>
    <r>
      <rPr>
        <sz val="10"/>
        <rFont val="Times New Roman CE"/>
        <family val="1"/>
        <charset val="238"/>
      </rPr>
      <t>Odcepni T-kos iz trdega PE.</t>
    </r>
  </si>
  <si>
    <t xml:space="preserve">PE 32/32      </t>
  </si>
  <si>
    <t xml:space="preserve">PE 63/63      </t>
  </si>
  <si>
    <r>
      <t xml:space="preserve">Cevna kapa
</t>
    </r>
    <r>
      <rPr>
        <sz val="10"/>
        <rFont val="Times New Roman CE"/>
        <family val="1"/>
        <charset val="238"/>
      </rPr>
      <t>Cevna kapa iz trdega PE.</t>
    </r>
  </si>
  <si>
    <t xml:space="preserve">PE 32           </t>
  </si>
  <si>
    <t xml:space="preserve">PE 63           </t>
  </si>
  <si>
    <r>
      <t xml:space="preserve">Reducirni kos
</t>
    </r>
    <r>
      <rPr>
        <sz val="10"/>
        <rFont val="Times New Roman CE"/>
        <family val="1"/>
        <charset val="238"/>
      </rPr>
      <t>Reducirni kos iz trdega PE.</t>
    </r>
  </si>
  <si>
    <t xml:space="preserve">PE 63/32      </t>
  </si>
  <si>
    <r>
      <t xml:space="preserve">Prehodni kos
</t>
    </r>
    <r>
      <rPr>
        <sz val="10"/>
        <rFont val="Times New Roman CE"/>
        <family val="1"/>
        <charset val="238"/>
      </rPr>
      <t>Prehodni kos PE/jeklo.</t>
    </r>
  </si>
  <si>
    <t>PE 32/DN 25</t>
  </si>
  <si>
    <t>PE 63/DN 50</t>
  </si>
  <si>
    <r>
      <t xml:space="preserve">Jekleni  izolirni  kos
</t>
    </r>
    <r>
      <rPr>
        <sz val="10"/>
        <rFont val="Times New Roman CE"/>
        <family val="1"/>
        <charset val="238"/>
      </rPr>
      <t>Jekleni  izolirni  kos  po  DIN 3389, z navojnima priključkoma, material  Č.1212,  skupaj  s tesnilnim materialom.</t>
    </r>
  </si>
  <si>
    <t>DN 25</t>
  </si>
  <si>
    <r>
      <t xml:space="preserve">Obojka
</t>
    </r>
    <r>
      <rPr>
        <sz val="10"/>
        <rFont val="Times New Roman CE"/>
        <family val="1"/>
        <charset val="238"/>
      </rPr>
      <t>Elektrovarilna obojka  iz  trdega PE, skupaj z varjenjem.</t>
    </r>
  </si>
  <si>
    <r>
      <t xml:space="preserve">Sedlo
</t>
    </r>
    <r>
      <rPr>
        <sz val="10"/>
        <rFont val="Times New Roman CE"/>
        <family val="1"/>
        <charset val="238"/>
      </rPr>
      <t>Elektrovarilno  sedlo   z  obojko  iz trdega PE, skupaj z varjenjem.</t>
    </r>
  </si>
  <si>
    <t xml:space="preserve">PE 110/63    </t>
  </si>
  <si>
    <t xml:space="preserve">PE 160/63    </t>
  </si>
  <si>
    <t xml:space="preserve">PE 225/63    </t>
  </si>
  <si>
    <r>
      <t xml:space="preserve">Navrtalno   sedlo
</t>
    </r>
    <r>
      <rPr>
        <sz val="10"/>
        <rFont val="Times New Roman CE"/>
        <family val="1"/>
        <charset val="238"/>
      </rPr>
      <t>Elektrovarilno  navrtalno   sedlo  iz trdega PE, skupaj z varjenjem.</t>
    </r>
  </si>
  <si>
    <t xml:space="preserve">PE 110/32    </t>
  </si>
  <si>
    <t xml:space="preserve">PE 160/32    </t>
  </si>
  <si>
    <t xml:space="preserve">PE 225/32    </t>
  </si>
  <si>
    <r>
      <t xml:space="preserve">Navrtalna ogrlica
</t>
    </r>
    <r>
      <rPr>
        <sz val="10"/>
        <rFont val="Times New Roman CE"/>
        <family val="1"/>
        <charset val="238"/>
      </rPr>
      <t>Cevna navrtalna ogrlica iz trdega PE za izvedbo odcepa na  PVC plinovodu z vgradbilno garnituro.</t>
    </r>
  </si>
  <si>
    <t xml:space="preserve">PVC 50 / PE 32    </t>
  </si>
  <si>
    <t xml:space="preserve">PVC 100 / PE 32    </t>
  </si>
  <si>
    <t xml:space="preserve">PVC 100 / PE 63    </t>
  </si>
  <si>
    <r>
      <t xml:space="preserve">Ogrlica
</t>
    </r>
    <r>
      <rPr>
        <sz val="10"/>
        <rFont val="Times New Roman CE"/>
        <family val="1"/>
        <charset val="238"/>
      </rPr>
      <t>Cevna ogrlica iz trdega PE za izvedbo odcepa na  PVC plinovodu z vgradbilno garnituro.</t>
    </r>
  </si>
  <si>
    <r>
      <t xml:space="preserve">Krogelna pipa PE - vgradna
</t>
    </r>
    <r>
      <rPr>
        <sz val="10"/>
        <rFont val="Times New Roman CE"/>
        <family val="1"/>
        <charset val="238"/>
      </rPr>
      <t>Krogelna pipa iz trdega  PE tlačne stopnje NP 4, z vgradbilno   garnituro  in  prilagoditvijo dolžine   vgradbilne   garniture   na terenu, skupaj z varjenjem.</t>
    </r>
  </si>
  <si>
    <t xml:space="preserve">DN 50          </t>
  </si>
  <si>
    <r>
      <t xml:space="preserve">Omarica - D:
</t>
    </r>
    <r>
      <rPr>
        <sz val="10"/>
        <rFont val="Times New Roman CE"/>
        <family val="1"/>
        <charset val="238"/>
      </rPr>
      <t>Omarica za požarno pipo,  izdelana iz nerjaveče pločevine po delavniški risbi proizvajalca, prirejena za pritrditev na zid s pocinkano zaščitno cevjo in z napisom: GLAVNA PLINSKA POŽARNA PIPA.</t>
    </r>
  </si>
  <si>
    <t xml:space="preserve">250x300x200 mm  </t>
  </si>
  <si>
    <t xml:space="preserve">350x400x250 mm  </t>
  </si>
  <si>
    <r>
      <t xml:space="preserve">Omarica - E:
</t>
    </r>
    <r>
      <rPr>
        <sz val="10"/>
        <rFont val="Times New Roman CE"/>
        <family val="1"/>
        <charset val="238"/>
      </rPr>
      <t>Omarica za požarno pipo,  izdelana iz nerjaveče pločevine po delavniški risbi proizvajalca, prirejena za pritrditev na zid  in z napisom: 
GLAVNA PLINSKA POŽARNA PIPA.</t>
    </r>
  </si>
  <si>
    <r>
      <t xml:space="preserve">Krogelna     pipa - jeklo:
</t>
    </r>
    <r>
      <rPr>
        <sz val="10"/>
        <rFont val="Times New Roman CE"/>
        <family val="1"/>
        <charset val="238"/>
      </rPr>
      <t>Krogelna     pipa     z     navojnima priključkoma,  tlačne  stopnje NP 4, standardne  dolžine,   atestirana  za zemeljski    plin,    z    ročko   za posluževanje,  skupaj z izolirnim kosom in tesnilnim materialom.</t>
    </r>
  </si>
  <si>
    <t xml:space="preserve">DN 25          </t>
  </si>
  <si>
    <r>
      <t xml:space="preserve">Izpihovalna  cev v omarici
</t>
    </r>
    <r>
      <rPr>
        <sz val="10"/>
        <rFont val="Times New Roman CE"/>
        <family val="1"/>
        <charset val="238"/>
      </rPr>
      <t>Izpihovalna  cev, izdelana iz jeklene cevi 21,3x2,65  zaprto z navojnim čepom DN 15, skupaj z varilnim, tesnilnim in vijačnim materialom.</t>
    </r>
  </si>
  <si>
    <t xml:space="preserve">(izdelano po priloženi skici).
</t>
  </si>
  <si>
    <r>
      <t xml:space="preserve">Cestna  kapa:
</t>
    </r>
    <r>
      <rPr>
        <sz val="10"/>
        <rFont val="Times New Roman CE"/>
        <family val="1"/>
        <charset val="238"/>
      </rPr>
      <t>Litoželezna   zaščitna  cestna  kapa, material  SL  18,  z  napisom plin na pokrovu, zaščitena z bitumnom.</t>
    </r>
  </si>
  <si>
    <t xml:space="preserve">DN 190        </t>
  </si>
  <si>
    <r>
      <t xml:space="preserve">Prirobnica:
</t>
    </r>
    <r>
      <rPr>
        <sz val="10"/>
        <rFont val="Times New Roman CE"/>
        <family val="1"/>
        <charset val="238"/>
      </rPr>
      <t>Jeklena prirobnica z  grlom, izdelana po  JUS  M.B6.163,  NP  16,  material Č.0361,  skupaj z varilnim, tesnilnim in vijačnim materialom.</t>
    </r>
  </si>
  <si>
    <t xml:space="preserve">50/60,3        </t>
  </si>
  <si>
    <t xml:space="preserve">80/88,9        </t>
  </si>
  <si>
    <t xml:space="preserve">100/114,3     </t>
  </si>
  <si>
    <r>
      <t xml:space="preserve">Slepa prirobnica:
</t>
    </r>
    <r>
      <rPr>
        <sz val="10"/>
        <rFont val="Times New Roman CE"/>
        <family val="1"/>
        <charset val="238"/>
      </rPr>
      <t>Jeklena slepa prirobnica, izdelana po JUS M.B6.191, NP 16, material Č.0361, oblika  B,   skupaj  s  tesnilnim  in vijačnim materialom.</t>
    </r>
  </si>
  <si>
    <t xml:space="preserve">B 50             </t>
  </si>
  <si>
    <t xml:space="preserve">B 80             </t>
  </si>
  <si>
    <t xml:space="preserve">B 100           </t>
  </si>
  <si>
    <r>
      <t xml:space="preserve">Podpore:
</t>
    </r>
    <r>
      <rPr>
        <sz val="10"/>
        <rFont val="Times New Roman CE"/>
        <family val="1"/>
        <charset val="238"/>
      </rPr>
      <t>Cevne podpore,  izdelane iz jeklenih profilov in  cevnih  objemk, skupaj z montažo   v  zid   ali  varjenjem  na nosilno konstrukcijo in  opleskane po predhodnem  čiščenju  in  pleskanju s temeljno barvo.</t>
    </r>
  </si>
  <si>
    <r>
      <t xml:space="preserve">Preboj:
</t>
    </r>
    <r>
      <rPr>
        <sz val="10"/>
        <rFont val="Times New Roman CE"/>
        <family val="1"/>
        <charset val="238"/>
      </rPr>
      <t>Zaščitna cev pri  preboju  skozi zid, zaščitena pred korozijo in zatesnjena s   trajno   elastičnim   materialom, izdelana po priloženi skici.</t>
    </r>
  </si>
  <si>
    <t>DN 40</t>
  </si>
  <si>
    <t>DN 65</t>
  </si>
  <si>
    <r>
      <t xml:space="preserve">Zaščitna cev:
</t>
    </r>
    <r>
      <rPr>
        <sz val="10"/>
        <rFont val="Times New Roman CE"/>
        <family val="1"/>
        <charset val="238"/>
      </rPr>
      <t>Zaščitna cev  pri  omarici  za glavno plinsko požarno  pipo, zaščitena pred korozijo  in   zatesnjena   s  trajno elastičnim  materialom,  izdelana  po priloženi skici.</t>
    </r>
  </si>
  <si>
    <r>
      <t xml:space="preserve">Zaščita vidnih cevi:
</t>
    </r>
    <r>
      <rPr>
        <sz val="10"/>
        <rFont val="Times New Roman CE"/>
        <family val="1"/>
        <charset val="238"/>
      </rPr>
      <t>Zaščita  vidnih cevi s  pleskanjem po predhodnem  čiščenju  in  pleskanju s temeljno barvo.</t>
    </r>
  </si>
  <si>
    <r>
      <t xml:space="preserve">Izolacija podometnih cevi:
</t>
    </r>
    <r>
      <rPr>
        <sz val="10"/>
        <rFont val="Times New Roman CE"/>
        <family val="1"/>
        <charset val="238"/>
      </rPr>
      <t>Izolacija     podometnih    cevi    z izolacijskim in  zaščitnim  trakom po predhodnem   čiščenju  do  kovinskega sijaja in premazu s prajmerjem.</t>
    </r>
  </si>
  <si>
    <r>
      <t xml:space="preserve">Pozicijska tablica:
</t>
    </r>
    <r>
      <rPr>
        <sz val="10"/>
        <rFont val="Times New Roman CE"/>
        <family val="1"/>
        <charset val="238"/>
      </rPr>
      <t>Pozicijska tablica za  oznako armatur hišnega  priključka,  skupaj  s  pritrdilnim materialom in izmero.</t>
    </r>
  </si>
  <si>
    <r>
      <t xml:space="preserve">Tlačni  preizkus
</t>
    </r>
    <r>
      <rPr>
        <sz val="10"/>
        <rFont val="Times New Roman CE"/>
        <family val="1"/>
        <charset val="238"/>
      </rPr>
      <t>Tlačni  preizkus  hišnih  priključkov izvedenih  po  navodilih iz projekta, izdaja atesta.</t>
    </r>
  </si>
  <si>
    <r>
      <t xml:space="preserve">Pomožna  gradbena  dela:
</t>
    </r>
    <r>
      <rPr>
        <sz val="10"/>
        <rFont val="Times New Roman CE"/>
        <family val="1"/>
        <charset val="238"/>
      </rPr>
      <t>Pomožna  gradbena  dela, zarisovanje, vrtanje zidov,  beljenje zidov, vzpostavitev v prvotno stanje.</t>
    </r>
  </si>
  <si>
    <t>ocena</t>
  </si>
  <si>
    <r>
      <t xml:space="preserve">Nepredvidena  dela:
</t>
    </r>
    <r>
      <rPr>
        <sz val="10"/>
        <rFont val="Times New Roman CE"/>
        <family val="1"/>
        <charset val="238"/>
      </rPr>
      <t>Nepredvidena dela, stroški nadzora, splošni, manipulativni, transportni in zavarovalni stroški.</t>
    </r>
  </si>
  <si>
    <t>SKUPAJ</t>
  </si>
  <si>
    <t xml:space="preserve">                       SIT</t>
  </si>
  <si>
    <t>Cene (DA=1 ali NE=0)</t>
  </si>
  <si>
    <t>OBVEZEN VPIS OSNOVNIH PODATKOV!!!</t>
  </si>
  <si>
    <t>Investitor:</t>
  </si>
  <si>
    <t>Vrsta projektne dokumentacije:</t>
  </si>
  <si>
    <t>Številčna oznaka načrta in vrsta načrta:</t>
  </si>
  <si>
    <t>Številka načrta:</t>
  </si>
  <si>
    <t>Kraj in datum izdelave načrta:</t>
  </si>
  <si>
    <t>Osnovni podatki o projektni dokumentaciji:</t>
  </si>
  <si>
    <t>DDV:</t>
  </si>
  <si>
    <t>SKUPAJ Z DDV:</t>
  </si>
  <si>
    <t>DDV</t>
  </si>
  <si>
    <t>I.</t>
  </si>
  <si>
    <t>II.</t>
  </si>
  <si>
    <t>Objekt:</t>
  </si>
  <si>
    <t>Vrsta del</t>
  </si>
  <si>
    <t>UVOD V PREDRAČUN</t>
  </si>
  <si>
    <t>Opombe:</t>
  </si>
  <si>
    <t>Oznaka vrste načrta</t>
  </si>
  <si>
    <t>REKAPITULACIJA</t>
  </si>
  <si>
    <t>1</t>
  </si>
  <si>
    <t>Faktor rasti cen</t>
  </si>
  <si>
    <t>Dodatni faktor</t>
  </si>
  <si>
    <t>PREDDELA</t>
  </si>
  <si>
    <t>ZEMELJSKA DELA</t>
  </si>
  <si>
    <t>m3</t>
  </si>
  <si>
    <t>III.</t>
  </si>
  <si>
    <t>OSTALA DELA</t>
  </si>
  <si>
    <t>Dobava in vgraditev mrežne ograje višine 2 m, komplet s temeljem iz cementnega betona</t>
  </si>
  <si>
    <t>PZI</t>
  </si>
  <si>
    <t>ur</t>
  </si>
  <si>
    <t xml:space="preserve">Geodetska dela </t>
  </si>
  <si>
    <t>VI.</t>
  </si>
  <si>
    <t>Izdelava NOV</t>
  </si>
  <si>
    <t>Načrt prometnih površin in odvodnjavanja</t>
  </si>
  <si>
    <t>Kolesarska pot-odsek 4</t>
  </si>
  <si>
    <t>Avtobusni postajališči</t>
  </si>
  <si>
    <t>12 212*</t>
  </si>
  <si>
    <t>Demontaža prometnega znaka in stebričov  z  deponiranjem na gradbišču (dva podstavka)</t>
  </si>
  <si>
    <t>Rekonstrukcija regionalne ceste R3-679, odsek 1192 Radeče-Breg</t>
  </si>
  <si>
    <t>Načrt prometnih površin  in odvodnjavanja</t>
  </si>
  <si>
    <t>Cesta km 2.000-3.600</t>
  </si>
  <si>
    <t>Pločnik ob RC</t>
  </si>
  <si>
    <t>0/2-1</t>
  </si>
  <si>
    <t>13</t>
  </si>
  <si>
    <t>10 Načrt krajinske arhitekture</t>
  </si>
  <si>
    <t>Načrt krajinske arhitekture</t>
  </si>
  <si>
    <t>Dobava sadik</t>
  </si>
  <si>
    <t>12 1</t>
  </si>
  <si>
    <t>12 2</t>
  </si>
  <si>
    <t>12 5</t>
  </si>
  <si>
    <t>12 6</t>
  </si>
  <si>
    <t>12 7</t>
  </si>
  <si>
    <t>12 8</t>
  </si>
  <si>
    <t>12 9</t>
  </si>
  <si>
    <t>12 10</t>
  </si>
  <si>
    <t>12 11</t>
  </si>
  <si>
    <t>Dobava drugih materialov za sajenje</t>
  </si>
  <si>
    <t>13 1</t>
  </si>
  <si>
    <t>13 2</t>
  </si>
  <si>
    <t>13 3</t>
  </si>
  <si>
    <t>Sajenje</t>
  </si>
  <si>
    <t>21 1</t>
  </si>
  <si>
    <t>21 2</t>
  </si>
  <si>
    <t>21 3</t>
  </si>
  <si>
    <t>GRADBENA IN OBRNIŠKA DELA</t>
  </si>
  <si>
    <t>31 1</t>
  </si>
  <si>
    <t>31 2</t>
  </si>
  <si>
    <t>31 3</t>
  </si>
  <si>
    <t>31 4</t>
  </si>
  <si>
    <t>Načrt krajinske arhitekture - SKUPAJ:</t>
  </si>
  <si>
    <t>Nabava in dovoz vzpenjalk Partehnocissus quinquefolia, sadika v lončku s premerom 14 cm</t>
  </si>
  <si>
    <t>12 12</t>
  </si>
  <si>
    <t>12 13</t>
  </si>
  <si>
    <t>12 14</t>
  </si>
  <si>
    <t>12 15</t>
  </si>
  <si>
    <t>12 16</t>
  </si>
  <si>
    <t>Nabava mineralnega gnojila za založno gnojenje drevja in grmovnic</t>
  </si>
  <si>
    <t>21 4</t>
  </si>
  <si>
    <t>Nabava in dovoz parkovnih dreves Gleditsia triacanthos 'Sunburst', obseg debla 18/20 cm, sadika s koreninsko grudo</t>
  </si>
  <si>
    <t>21 5</t>
  </si>
  <si>
    <t>Nabava hlevskega gnoja za ureditev zelenjavnega in zeliščnega vrta</t>
  </si>
  <si>
    <t>l</t>
  </si>
  <si>
    <t>31 5</t>
  </si>
  <si>
    <t>m1</t>
  </si>
  <si>
    <t>41</t>
  </si>
  <si>
    <t>41 1</t>
  </si>
  <si>
    <t>41 2</t>
  </si>
  <si>
    <t>51</t>
  </si>
  <si>
    <t>Izdelava visokih gred</t>
  </si>
  <si>
    <t>Izdelava nizkih gred</t>
  </si>
  <si>
    <t>Nabava in dovoz parkovnih dreves Prunus serrulata 'Kanzan', obseg debla 12/14 cm, sadika s koreninsko grudo</t>
  </si>
  <si>
    <t>Nabava in dovoz parkovnih dreves Tilia cordata 'Green Globe', obseg debla 20/25 cm, sadika s koreninsko grudo</t>
  </si>
  <si>
    <t>Nabava in dovoz sadnih dreves Pyrus communis 'Viljamovka', višina sadike 150-200 cm, sadika s koreninsko grudo, sadika s koreninsko grudo</t>
  </si>
  <si>
    <t>Nabava in dovoz sadnih dreves Malus domestica 'Topaz', višina sadike 150-200 cm, sadika s koreninsko grudo</t>
  </si>
  <si>
    <t>Nabava in dovoz sadnih dreves Prunus domestica 'Stanley', višina sadike 150-200 cm, sadika s koreninsko grudo</t>
  </si>
  <si>
    <t>Nabava in dovoz sadik za živo mejo Carpinus betulus, višina sadike 150-175 cm, sadika s koreninsko grudo</t>
  </si>
  <si>
    <t>Nabava in dovoz grmovnic Kolkwitzia amabilis, višina sadike 60-80 cm, sadika s koreninsko grudo</t>
  </si>
  <si>
    <t>Nabava in dovoz grmovnic Weigela florida 'Variegata', sadika v loncu 7,5 L</t>
  </si>
  <si>
    <t>Nabava in dovoz grmovnic Cornus alba 'Sibirica Variegata', višina sadike 30-40 cm, sadika v kontejnerju</t>
  </si>
  <si>
    <t>Nabava in dovoz grmovnic - Spiraea x vanhouttei, višina sadike 80-100 cm, sadika v loncu 7,5 L</t>
  </si>
  <si>
    <t>Nabava in dovoz grmovnic Spiraea japonica 'Goldflame', višina sadike 20-30 cm, sadika v kontejnerju</t>
  </si>
  <si>
    <t>Nabava in dovoz grmovnic Potentilla fruticosa 'Abbotswood', višina sadike 20-30 cm, sadika v lončku</t>
  </si>
  <si>
    <t>Nabava in dovoz trajnic Lavandula angustifolia, sadika v lončku s premerom 14 cm</t>
  </si>
  <si>
    <t>Nabava in dovoz trajnic Origanum vulgare, sadika v lončku s premerom 14 cm</t>
  </si>
  <si>
    <t>Nabava in dovoz trajnic Allium schoenoprasum, sadika v lončku</t>
  </si>
  <si>
    <t>Nabava in dovoz trajnic Artemisia absinthium, sadika v lončku</t>
  </si>
  <si>
    <t>Nabava in dovoz trajnic Salvia officinalis, sadika v lončku</t>
  </si>
  <si>
    <t>Nabava in dovoz trajnic Echinacea purpurea 'Alba', sadika v lončku s premerom 14 cm</t>
  </si>
  <si>
    <t>Nabava in dovoz trajnic Rudbeckia fulgida, sadika v lončku s premerom 14 cm</t>
  </si>
  <si>
    <t>Nabava in dovoz trajnic Geranium x magnificum, sadika v lončku s premerom 14 cm</t>
  </si>
  <si>
    <t>Nabava in dovoz trajnic Mentha x piperita, sadika v lončku s premerom 14 cm</t>
  </si>
  <si>
    <t>Nabava in dovoz trajnic Melissa officinalis, sadika v lončku s premerom 14 cm</t>
  </si>
  <si>
    <t>Nabava in dovoz trajnic Thymus vulgaris, sadika v lončku s premerom 14 cm</t>
  </si>
  <si>
    <t>Nabava in dovoz okrasne trave Cortaderia selloana, sadika v lončku s premerom 14 cm</t>
  </si>
  <si>
    <t>Nabava in dovoz okrasne trave Calamagrostis brachytrichia, sadika v lončku s premerom 14 cm</t>
  </si>
  <si>
    <t>Nabava in dovoz okrasne trave Festuca glauca, sadika velikosti 15-20 cm, v lončku s premerom 9 cm</t>
  </si>
  <si>
    <t>Nabava in dovoz okrasne trave Miscanthus sinensis 'Gracillimus', sadika v kontejnerju 7,5 L</t>
  </si>
  <si>
    <t>Nabava in dovoz okrasne trave Pennisetum alopecuroides, sadika v lončku s premerom 9 cm</t>
  </si>
  <si>
    <t>Nabava in dovoz okrasne trave Stipa tenuissima, sadika v lončku 9 x 9 cm</t>
  </si>
  <si>
    <t>Nabava in dovoz trajnic Rosmarinus officinalis, sadika v lončku s premerom 14 cm</t>
  </si>
  <si>
    <t>Nabava in dovoz pokrovnih grmovnic Euonymus fortunei 'Emerald Gaiety', višina sadike 20-30 cm, sadika v lončku</t>
  </si>
  <si>
    <t>Nabava in dovoz pokrovnih grmovnic Hypericum calycinum, sadika v lončku s premerom 9 cm</t>
  </si>
  <si>
    <t>Nabava in dovoz pokrovnih grmovnic Euonymus fortunei 'Emerald 'n Gold', višina sadike 15-20 cm, sadika v lončku</t>
  </si>
  <si>
    <t>M1</t>
  </si>
  <si>
    <t>Ograje</t>
  </si>
  <si>
    <t xml:space="preserve">III. </t>
  </si>
  <si>
    <t>kpl</t>
  </si>
  <si>
    <t>Urbana oprema - klopi, pergole</t>
  </si>
  <si>
    <r>
      <rPr>
        <b/>
        <sz val="9"/>
        <rFont val="Arial"/>
        <family val="2"/>
        <charset val="238"/>
      </rPr>
      <t>Kompletna izdelava in montaža klopi dim. 600cm x 50cm, višina sedišča 50cm:</t>
    </r>
    <r>
      <rPr>
        <sz val="9"/>
        <rFont val="Arial"/>
        <family val="2"/>
        <charset val="238"/>
      </rPr>
      <t xml:space="preserve">
Izdelava AB podstavkov 3x dim. širine 50cm, debeline 15cm in višine 70cm (višina sedišča na 50cm od tal, podstavki se vgradijo 20cm v tla v pusti beton. AB podstavki se brusijo (izgled brušen beton) in premažejo s protiprašnim premazom na epoksidni osnovi. Med AB podstavke klopi se montirajo kovinske L lame višine 15 cm - podkonstrukcija za montažo lesenega dela, kovinska konstrukcija dimenzij kot po načrtu in detajlu, vročecinkana in prašno barvana v belo barvo, ral po izboru projektanta. Izdelava lesenega dela klopi iz lesenih letev dim. 5/15cm, na rastru 6 cm (osno), les sibirski macesen oz po izboru projektanta, vzdolžno lepljen konstrukcijski les, temeljni premaz z dodanimi absorberji ultravijoličnih žarkov in lovilci radikalov (kot npr. HELIOS ali enakovredno), lazurni prosojni premaz za zaščito konstrukcij iz mehkega in trdega lesa z dodanimi absorberji ultravijoličnih žarkov in lovilci radikalov (kot npr. HELIOS BORI - lak lazura UV extra brezbarvni), vse komplet z vsem potrebnim nerjavečim pritrdilnim materialom, vse po detajlu, vse komplet;</t>
    </r>
  </si>
  <si>
    <r>
      <rPr>
        <b/>
        <sz val="9"/>
        <rFont val="Arial"/>
        <family val="2"/>
        <charset val="238"/>
      </rPr>
      <t>Kompletna izdelava in montaža klopi dim. 985cm x 50cm, višina sedišča 50cm:</t>
    </r>
    <r>
      <rPr>
        <sz val="9"/>
        <rFont val="Arial"/>
        <family val="2"/>
        <charset val="238"/>
      </rPr>
      <t xml:space="preserve">
Izdelava AB podstavkov 4x dim. širine 50cm, debeline 15cm in višine 70cm (višina sedišča na 50cm od tal, podstavki se vgradijo 20cm v tla v pusti beton. AB podstavki se brusijo (izgled brušen beton) in premažejo s protiprašnim premazom na epoksidni osnovi. Med AB podstavke klopi se montirajo kovinske L lame višine 15 cm - podkonstrukcija za montažo lesenega dela, kovinska konstrukcija dimenzij kot po načrtu in detajlu, vročecinkana in prašno barvana v belo barvo, ral po izboru projektanta. Izdelava lesenega dela klopi iz lesenih letev dim. 5/15cm, na rastru 6 cm (osno), les sibirski macesen oz po izboru projektanta, vzdolžno lepljen konstrukcijski les, temeljni premaz z dodanimi absorberji ultravijoličnih žarkov in lovilci radikalov (kot npr. HELIOS ali enakovredno), lazurni prosojni premaz za zaščito konstrukcij iz mehkega in trdega lesa z dodanimi absorberji ultravijoličnih žarkov in lovilci radikalov (kot npr. HELIOS BORI - lak lazura UV extra brezbarvni), vse komplet z vsem potrebnim nerjavečim pritrdilnim materialom, vse po detajlu, vse komplet;</t>
    </r>
  </si>
  <si>
    <r>
      <rPr>
        <b/>
        <sz val="9"/>
        <rFont val="Arial"/>
        <family val="2"/>
        <charset val="238"/>
      </rPr>
      <t>Izdelava, dobava in montaža lesene pergole z leseno klopjo oziroma sediščem,</t>
    </r>
    <r>
      <rPr>
        <sz val="9"/>
        <rFont val="Arial"/>
        <family val="2"/>
        <charset val="238"/>
      </rPr>
      <t xml:space="preserve"> iz lepljenega lesa, tlorisna dimenzija cca 460x 200cm. Izdelava iz macesnovega lesa, površina obdelana v vidni A kvaliteti skladno z EN 13017-1. Kvaliteta lesa GL24h in C24 - po statičnem izračunu (poraba lesa cca 0,10 m3/m2). Dimenzije lesenih elementov preveriti v načrtu in detajlih.
V postavki všeti strošek priprave delavniškega načrta (izdela ga izdelovalec lesene konstrukcije), izdelava po delavniških načrtih, ves pritrdilni in vezni material (sidrne in kotne pločevine, nerjaveče pletenice, napenjalci), prevoz na lokacijo gradbišča in montažo, komplet s sidranjem, prenosi in vsa pomožna dela, temeljni premaz lesa z dodanimi absorberji ultravijoličnih žarkov in lovilci radikalov (kot npr. HELIOS ali enakovredno), lazurni prosojni premaz za zaščito konstrukcij iz mehkega in trdega lesa z dodanimi absorberji ultravijoličnih žarkov in lovilci radikalov (kot npr. HELIOS BORI - lak lazura UV extra brezbarvni), vse komplet z vsem potrebnim nerjavečim pritrdilnim materialom, vse po detajlu, komplet z izdelavo točkovnih temeljev 6x 40x40x80cm, beton C25/30, armatura, opaž, izkop, zasip, vse komplet;</t>
    </r>
  </si>
  <si>
    <r>
      <rPr>
        <b/>
        <sz val="9"/>
        <rFont val="Arial"/>
        <family val="2"/>
        <charset val="238"/>
      </rPr>
      <t>Izdelava, dobava in montaža lesene pergole z leseno klopjo oziroma sediščem,</t>
    </r>
    <r>
      <rPr>
        <sz val="9"/>
        <rFont val="Arial"/>
        <family val="2"/>
        <charset val="238"/>
      </rPr>
      <t xml:space="preserve"> iz lepljenega lesa, tlorisna dimenzija cca 960x 200cm. Izdelava iz macesnovega lesa, površina obdelana v vidni A kvaliteti skladno z EN 13017-1. Kvaliteta lesa GL24h in C24 - po statičnem izračunu (poraba lesa cca 0,11 m3/m2). Dimenzije lesenih elementov preveriti v načrtu in detajlih.
V postavki všeti strošek priprave delavniškega načrta (izdela ga izdelovalec lesene konstrukcije), izdelava po delavniških načrtih, ves pritrdilni in vezni material (sidrne in kotne pločevine, nerjaveče pletenice, napenjalci), prevoz na lokacijo gradbišča in montažo, komplet s sidranjem, prenosi in vsa pomožna dela, temeljni premaz lesa z dodanimi absorberji ultravijoličnih žarkov in lovilci radikalov (kot npr. HELIOS ali enakovredno), lazurni prosojni premaz za zaščito konstrukcij iz mehkega in trdega lesa z dodanimi absorberji ultravijoličnih žarkov in lovilci radikalov (kot npr. HELIOS BORI - lak lazura UV extra brezbarvni), vse komplet z vsem potrebnim nerjavečim pritrdilnim materialom, vse po detajlu, komplet z izdelavo točkovnih temeljev 14x 40x40x80cm, beton C25/30, armatura, opaž, izkop, zasip, vse komplet;</t>
    </r>
  </si>
  <si>
    <t>Ribniki</t>
  </si>
  <si>
    <r>
      <t xml:space="preserve">Ureditev ribnika 1 (večji ribnik); </t>
    </r>
    <r>
      <rPr>
        <sz val="9"/>
        <rFont val="Arial"/>
        <family val="2"/>
        <charset val="238"/>
      </rPr>
      <t xml:space="preserve">izdelava čistega roba, izdelava stopnic, sajenje cvetočih trajnic in lokvanjev vgradnja fontane s črpalko in namestitvijo električne omarice </t>
    </r>
  </si>
  <si>
    <r>
      <t>Ureditev ribnika 2 (manjši ribnik);</t>
    </r>
    <r>
      <rPr>
        <sz val="9"/>
        <rFont val="Arial"/>
        <family val="2"/>
        <charset val="238"/>
      </rPr>
      <t xml:space="preserve"> izdelava čistega roba, namestitev filtra v strojnici, oblečeni v les, nasutje peska za sajenje vodnih rastlin, sajenje vodnih rastlin, namestitev dekorativnega kamenja, KOI krapi, avtomatski hranilnik</t>
    </r>
  </si>
  <si>
    <t>Nabava lesene visoke greda dim.: 200x100x80cm, sibirski macesen</t>
  </si>
  <si>
    <t>31 6</t>
  </si>
  <si>
    <t>31 7</t>
  </si>
  <si>
    <t>Dobava in montaža lesene ograje ob sadovnjaku; višina ograje 1,2 m, dolžina ograje 27 m, lesene okroglice iz globinsko impregnirane smreke,  stebri premera 16 cm, horizontale premera 12 cm, diagonale premera 10 cm, montaža z vijačenjem polokroglic na stebre z nerjavečimi vijaki, postavitev z zabijanjem s stebrov v tla</t>
  </si>
  <si>
    <t>Nabava opornih kolov za sidranje dreves Ф min 5 cm, višine 350 cm skupaj s PVC fleksibilnim trakom za privezovanje</t>
  </si>
  <si>
    <t>21 6</t>
  </si>
  <si>
    <t>Sajenje vzpenjalk; sajenje pod motiko na predhodno urejen, izravnan teren, zalivanje, 2-letno vzdrževanje</t>
  </si>
  <si>
    <t>Priprava gred za zelenjavni in zeliščni vrt; postavitev PVC vtnih robnikov, prekop zemlje, nasutje dodatne humozne zemlje, dodajanje hlevskega gnoja</t>
  </si>
  <si>
    <t>12 3</t>
  </si>
  <si>
    <t>12 4</t>
  </si>
  <si>
    <t>12 17</t>
  </si>
  <si>
    <t>12 18</t>
  </si>
  <si>
    <t>12 19</t>
  </si>
  <si>
    <t>12 20</t>
  </si>
  <si>
    <t>12 21</t>
  </si>
  <si>
    <t>12 22</t>
  </si>
  <si>
    <t>12 23</t>
  </si>
  <si>
    <t>12 24</t>
  </si>
  <si>
    <t>12 25</t>
  </si>
  <si>
    <t>12 26</t>
  </si>
  <si>
    <t>12 27</t>
  </si>
  <si>
    <t>12 28</t>
  </si>
  <si>
    <t>12 29</t>
  </si>
  <si>
    <t>12 30</t>
  </si>
  <si>
    <t>12 31</t>
  </si>
  <si>
    <t>12 32</t>
  </si>
  <si>
    <t>12 33</t>
  </si>
  <si>
    <t>12 34</t>
  </si>
  <si>
    <t>12 35</t>
  </si>
  <si>
    <t>12 36</t>
  </si>
  <si>
    <t>9</t>
  </si>
  <si>
    <t>10</t>
  </si>
  <si>
    <t>11</t>
  </si>
  <si>
    <t>12</t>
  </si>
  <si>
    <t>14</t>
  </si>
  <si>
    <t>15</t>
  </si>
  <si>
    <t>16</t>
  </si>
  <si>
    <t>17</t>
  </si>
  <si>
    <t>18</t>
  </si>
  <si>
    <t>19</t>
  </si>
  <si>
    <t>20</t>
  </si>
  <si>
    <t>21</t>
  </si>
  <si>
    <t>22</t>
  </si>
  <si>
    <t>23</t>
  </si>
  <si>
    <t>24</t>
  </si>
  <si>
    <t>25</t>
  </si>
  <si>
    <t>26</t>
  </si>
  <si>
    <t>27</t>
  </si>
  <si>
    <t>28</t>
  </si>
  <si>
    <t>29</t>
  </si>
  <si>
    <t>30</t>
  </si>
  <si>
    <t>31</t>
  </si>
  <si>
    <t>32</t>
  </si>
  <si>
    <t>33</t>
  </si>
  <si>
    <t>34</t>
  </si>
  <si>
    <t>35</t>
  </si>
  <si>
    <t>36</t>
  </si>
  <si>
    <t>37</t>
  </si>
  <si>
    <t>21 7</t>
  </si>
  <si>
    <t>Sajenje parkovnih dreves; izkop jame velikosti 100 cm x 100 cm x 80 cm oz. v velikosti 1,5 x velikost koreninske grude na predhodno urejen, izravnan teren, odvoz mrtvice, sajenje z dodatkom humozne zemlje in založnega gnojila, nabava, postavitev in vez k trem zaščitnim opornim kolom Ф 6 cm, višine 350 cm), ureditev zalivalne kotanje, zalivanje, 2-letno vzdrževanje</t>
  </si>
  <si>
    <t>Sajenje sadnih dreves; izkop jame velikosti 80 cm x 80 cm x 80 cm oz. v velikosti 1,5 x velikost koreninske grude na predhodno urejen, izravnan teren, odvoz mrtvice, sajenje z dodatkom humozne zemlje in založnega gnojila, nabava, postavitev in vez k enemu zaščitnemu opornemu kolu Ф 6 cm, višine 350 cm), ureditev zalivalne kotanje, zalivanje, 2-letno vzdrževanje</t>
  </si>
  <si>
    <t>Sajenje višjih grmovnic; izkop jame velikosti 30 cm x 30 cm x 40 cm oz. v velikosti 1,5 x velikost koreninske grude na predhodno urejen, izravnan teren, odvoz mrtvice, sajenje z dodatkom humozne zemlje in založnega gnojila, zalivanje, 2-letno vzdrževanje</t>
  </si>
  <si>
    <t>Postavitev visoke grede, polnjenje po plasteh s polnilom za visoke grede; polnilo iz sekancev, slame, vrtnega komposta in zemlje</t>
  </si>
  <si>
    <t>51 1</t>
  </si>
  <si>
    <t>51 2</t>
  </si>
  <si>
    <t>51 3</t>
  </si>
  <si>
    <t>51 4</t>
  </si>
  <si>
    <t>51 5</t>
  </si>
  <si>
    <t>51 6</t>
  </si>
  <si>
    <t>61</t>
  </si>
  <si>
    <t>61 1</t>
  </si>
  <si>
    <t>61 2</t>
  </si>
  <si>
    <t>61 3</t>
  </si>
  <si>
    <t>71</t>
  </si>
  <si>
    <t>71 1</t>
  </si>
  <si>
    <t>71 2</t>
  </si>
  <si>
    <t>Dom starejših občanov »Jezerca« Bovec</t>
  </si>
  <si>
    <t>Količina</t>
  </si>
  <si>
    <t>Nabava humozne zemlje za sajenje dreves in grmovnic in izboljšavo zemlje zelenjavnega in zeliščnega vrta ter gred za zasaditev okrasnih trav na terasi</t>
  </si>
  <si>
    <t>13 4</t>
  </si>
  <si>
    <t>Priprava gred za sajenje okrasnih trav na terasi; prekop zemlje, nasutje dodatne humozne zemlje</t>
  </si>
  <si>
    <t>41 3</t>
  </si>
  <si>
    <t>Sajenje nižjih in pokrovnih grmovnic ter višjih okrasnih trav; izkop jame velikosti najmanj 1,5 x večje od premera koreninskega spleta ali koreninske grude na predhodno urejen, izravnan teren, odvoz mrtvice, sajenje z dodatkom humozne zemlje in založnega gnojila, zalivanje, 2-letno vzdrževanje</t>
  </si>
  <si>
    <t>Sajenje trajnic in nižjih okrasnih trav v predhodno pripravljene grede</t>
  </si>
  <si>
    <t>Nabava PVC vrtnih robnikov višine 10 cm za ureditev obrobe zelenjavnega in zeliščnega vrta ter ločevanje trate in površin za pokrovne grmovnice</t>
  </si>
  <si>
    <r>
      <t xml:space="preserve">Dobava in montaža tipske klopi z naslonjalom : </t>
    </r>
    <r>
      <rPr>
        <sz val="9"/>
        <rFont val="Arial"/>
        <family val="2"/>
        <charset val="238"/>
      </rPr>
      <t>Dobava in montaža »age – friendly« klopi z naslonjalom in višjim sedalom ter naslonjalom za roke.  Klop naj ima jekleno vroče pocinkano cevno nosilno konstrukcijo s premerom 48 mm in debelino stene 3,2 mm. Konstrukcija naj bo izvedena tako, da nudi tudi oporo za roke ob koncih klopi.  Na konstrukcijo naj bodo nameščene letve iz nepobarvanega sibirskega macesna z naravno impregnacijo brez dodanih kemičnih aditivov, debele naj bodo vsaj 4 cm. Višina sedišča naj bo na 50 cm od tal. Sidranje klopi v podlago z betoniranjem ali vijačenje v betonsko ploščo s posebnimi sidrnimi vijaki. Dolžina klopi: 180 cm, globina klopi 52 cm, kot npr. KOMPAN PAR4051-0601</t>
    </r>
  </si>
  <si>
    <r>
      <t>Dobava in montaža tipske klopi z mizo:</t>
    </r>
    <r>
      <rPr>
        <sz val="9"/>
        <rFont val="Arial"/>
        <family val="2"/>
        <charset val="238"/>
      </rPr>
      <t xml:space="preserve"> Vsi trije elementi sestave naj imajo  jekleno vroče pocinkano cevno nosilno konstrukcijo s premerom 48 mm in debelino stene 3,2 mm. Konstrukcija naj bo izvedena tako, da nudi tudi oporo za roke ob koncih ene od klopi.  Na konstrukcijo naj bodo nameščene letve iz nepobarvanega sibirskega macesna z naravno impregnacijo brez dodanih kemičnih aditivov, debele naj bodo vsaj 4 cm. Višina sedišča obeh klopi naj bo na 50 cm od tal. Sidranje mize in obeh klopi v podlago z betoniranjem ali vijačenje v betonsko ploščo s posebnimi sidrnimi vijaki. Dolžina klopi: 180 cm, globina klopi z naslonjalom 52 cm, globina klopi brez naslonjala: 35 cm, dolžina mize: 132 cm, globina mize: 59 cm, višina mize 80 cm, kot npr. KOMPAN PAR4058-0601</t>
    </r>
  </si>
  <si>
    <t>Nabava in dovoz grmovnic Potentilla fruticosa 'Goldfinger', višina sadike 20-30 cm, sadika v lončku</t>
  </si>
  <si>
    <r>
      <rPr>
        <b/>
        <sz val="9"/>
        <rFont val="Arial"/>
        <family val="2"/>
        <charset val="238"/>
      </rPr>
      <t>Izdelava, dobava in montaža krožnih visokih gred za sajenje:</t>
    </r>
    <r>
      <rPr>
        <sz val="9"/>
        <rFont val="Arial"/>
        <family val="2"/>
      </rPr>
      <t xml:space="preserve"> betonska cev fi 100 cm, višina 75 cm, komplet z izdelavo betonskega dna v cevi debeline 10 cm, notranjost korita premazana z 2x hidroizolativnim premazom kot npr. Hidrostop Elastik ali enakovredno, finalna obdelava zunanjosti korita s štokanjem (izgled štokan beton) ter obdelava roba korita po navodilu projektanta, vse komplet, obračun po komadu</t>
    </r>
  </si>
  <si>
    <r>
      <rPr>
        <b/>
        <sz val="9"/>
        <rFont val="Arial"/>
        <family val="2"/>
        <charset val="238"/>
      </rPr>
      <t>Izdelava, dobava in montaža krožnih visokih gred za sajenje</t>
    </r>
    <r>
      <rPr>
        <sz val="9"/>
        <rFont val="Arial"/>
        <family val="2"/>
      </rPr>
      <t>: betonska cev fi 150 cm, višina 75 cm, komplet z izdelavo betonskega dna v cevi debeline 10 cm, notranjost korita premazana z 2x hidroizolativnim premazom kot npr. Hidrostop Elastik ali enakovredno, finalna obdelava zunanjosti korita s štokanjem (izgled štokan beton) ter obdelava roba korita po navodilu projektanta, vse komplet, obračun po komadu</t>
    </r>
  </si>
  <si>
    <t>Nabava in nasutje drenažnega sloja pranega prodnega peska granulacije 4/8 mm v debelini 10 cm na dno betonske cevi (grede)</t>
  </si>
  <si>
    <t>Nabava in položitev plasti filca (200 g) na plast prodnega peska v betonski cevi (gredi)</t>
  </si>
  <si>
    <t>Nabava in položitev humozne zemlje na plast prodca in filca v betonsko cev (gredo)</t>
  </si>
  <si>
    <t xml:space="preserve">Dobava in montaža 3D panelne ograje višine 2 m, prašno barvane vroče cinkane jeklene žice 5/5 mm, RAL 7016, na stebričke 60x40 mm v temeljih, komplet s strebrički, vbetoniranjem </t>
  </si>
  <si>
    <t>Dobava in vgradnja  panelnih dvokrilnih vrat za ročno odpiranje, širine 2,25 m in višine 2,0 m.</t>
  </si>
  <si>
    <t>Dobava in montaža varovalne ograje (lesenega plota) ob ribnikih; višina ograje 0,9 m, dolžina ograje levo: 6 m, dolžina ograje desno: 4 m, lesene okroglice iz globinsko impregnirane smreke, stebri premera 16 cm, horizontale premera 12 cm, diagonale premera 10 cm, montaža z vijačenjem polokroglic na stebre z nerjavečimi vijaki, postavitev z zabijanjem s stebrov v tla</t>
  </si>
  <si>
    <t>38</t>
  </si>
  <si>
    <t>39</t>
  </si>
  <si>
    <t>40</t>
  </si>
  <si>
    <t>61 4</t>
  </si>
  <si>
    <t>DSO Jezerca Bovec</t>
  </si>
  <si>
    <t>11826_10</t>
  </si>
  <si>
    <t>Nova Gorica, december 2021</t>
  </si>
  <si>
    <t>DOM UPOKOJENCEV NOVA GORICA</t>
  </si>
  <si>
    <t>Gregorčičeva 16</t>
  </si>
  <si>
    <t>5000 Nova Gorica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</si>
</sst>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
    <numFmt numFmtId="165" formatCode="_-* #,##0.00&quot; SIT&quot;_-;\-* #,##0.00&quot; SIT&quot;_-;_-* \-??&quot; SIT&quot;_-;_-@_-"/>
    <numFmt numFmtId="166" formatCode="#,##0.00\ &quot;€&quot;"/>
    <numFmt numFmtId="167" formatCode="0.0%"/>
  </numFmts>
  <fonts count="65" x14ac:knownFonts="1">
    <font>
      <sz val="10"/>
      <name val="Arial CE"/>
      <family val="2"/>
      <charset val="238"/>
    </font>
    <font>
      <sz val="10"/>
      <name val="Times New Roman"/>
      <family val="1"/>
      <charset val="238"/>
    </font>
    <font>
      <sz val="10"/>
      <name val="Times New Roman CE"/>
      <family val="1"/>
      <charset val="238"/>
    </font>
    <font>
      <sz val="10"/>
      <color indexed="8"/>
      <name val="Times New Roman CE"/>
      <family val="1"/>
      <charset val="238"/>
    </font>
    <font>
      <i/>
      <sz val="10"/>
      <color indexed="8"/>
      <name val="Times New Roman CE"/>
      <family val="1"/>
      <charset val="238"/>
    </font>
    <font>
      <b/>
      <sz val="10"/>
      <name val="Times New Roman CE"/>
      <family val="1"/>
      <charset val="238"/>
    </font>
    <font>
      <vertAlign val="superscript"/>
      <sz val="10"/>
      <color indexed="8"/>
      <name val="Times New Roman CE"/>
      <family val="1"/>
      <charset val="238"/>
    </font>
    <font>
      <sz val="14"/>
      <color indexed="8"/>
      <name val="Times New Roman CE"/>
      <family val="1"/>
      <charset val="238"/>
    </font>
    <font>
      <b/>
      <sz val="12"/>
      <color indexed="16"/>
      <name val="Times New Roman CE"/>
      <family val="1"/>
      <charset val="238"/>
    </font>
    <font>
      <b/>
      <sz val="14"/>
      <color indexed="8"/>
      <name val="Times New Roman CE"/>
      <family val="1"/>
      <charset val="238"/>
    </font>
    <font>
      <b/>
      <sz val="10"/>
      <color indexed="16"/>
      <name val="Times New Roman CE"/>
      <family val="1"/>
      <charset val="238"/>
    </font>
    <font>
      <b/>
      <sz val="14"/>
      <color indexed="16"/>
      <name val="Times New Roman CE"/>
      <family val="1"/>
      <charset val="238"/>
    </font>
    <font>
      <b/>
      <sz val="11"/>
      <color indexed="8"/>
      <name val="Times New Roman CE"/>
      <family val="1"/>
      <charset val="238"/>
    </font>
    <font>
      <b/>
      <sz val="12"/>
      <color indexed="8"/>
      <name val="Times New Roman CE"/>
      <family val="1"/>
      <charset val="238"/>
    </font>
    <font>
      <b/>
      <sz val="12"/>
      <name val="Times New Roman CE"/>
      <family val="1"/>
      <charset val="238"/>
    </font>
    <font>
      <b/>
      <u/>
      <sz val="10"/>
      <name val="Times New Roman CE"/>
      <family val="1"/>
      <charset val="238"/>
    </font>
    <font>
      <i/>
      <sz val="10"/>
      <name val="Times New Roman CE"/>
      <family val="1"/>
      <charset val="238"/>
    </font>
    <font>
      <b/>
      <vertAlign val="superscript"/>
      <sz val="10"/>
      <name val="Times New Roman CE"/>
      <family val="1"/>
      <charset val="238"/>
    </font>
    <font>
      <vertAlign val="superscript"/>
      <sz val="10"/>
      <name val="Times New Roman CE"/>
      <family val="1"/>
      <charset val="238"/>
    </font>
    <font>
      <sz val="10"/>
      <color indexed="10"/>
      <name val="Times New Roman CE"/>
      <family val="1"/>
      <charset val="238"/>
    </font>
    <font>
      <b/>
      <sz val="10"/>
      <color indexed="8"/>
      <name val="Times New Roman CE"/>
      <family val="1"/>
      <charset val="238"/>
    </font>
    <font>
      <i/>
      <sz val="10"/>
      <name val="Arial"/>
      <family val="2"/>
    </font>
    <font>
      <b/>
      <sz val="10"/>
      <name val="Arial"/>
      <family val="2"/>
    </font>
    <font>
      <b/>
      <sz val="14"/>
      <name val="Arial"/>
      <family val="2"/>
    </font>
    <font>
      <sz val="10"/>
      <name val="Arial"/>
      <family val="2"/>
    </font>
    <font>
      <sz val="9"/>
      <name val="Arial"/>
      <family val="2"/>
    </font>
    <font>
      <b/>
      <i/>
      <sz val="9"/>
      <name val="Arial"/>
      <family val="2"/>
    </font>
    <font>
      <b/>
      <sz val="9"/>
      <name val="Arial"/>
      <family val="2"/>
    </font>
    <font>
      <i/>
      <sz val="9"/>
      <name val="Arial"/>
      <family val="2"/>
    </font>
    <font>
      <b/>
      <i/>
      <sz val="10"/>
      <name val="Arial"/>
      <family val="2"/>
    </font>
    <font>
      <i/>
      <sz val="9"/>
      <color indexed="9"/>
      <name val="Arial"/>
      <family val="2"/>
    </font>
    <font>
      <sz val="10"/>
      <name val="Arial CE"/>
      <family val="2"/>
      <charset val="238"/>
    </font>
    <font>
      <b/>
      <i/>
      <sz val="12"/>
      <name val="Arial"/>
      <family val="2"/>
      <charset val="238"/>
    </font>
    <font>
      <sz val="10"/>
      <name val="Arial"/>
      <family val="2"/>
      <charset val="238"/>
    </font>
    <font>
      <b/>
      <sz val="12"/>
      <name val="Arial"/>
      <family val="2"/>
      <charset val="238"/>
    </font>
    <font>
      <b/>
      <sz val="18"/>
      <name val="Arial"/>
      <family val="2"/>
      <charset val="238"/>
    </font>
    <font>
      <b/>
      <i/>
      <sz val="10"/>
      <name val="Arial"/>
      <family val="2"/>
      <charset val="238"/>
    </font>
    <font>
      <b/>
      <sz val="9"/>
      <name val="Arial"/>
      <family val="2"/>
      <charset val="238"/>
    </font>
    <font>
      <sz val="9"/>
      <name val="Arial"/>
      <family val="2"/>
      <charset val="238"/>
    </font>
    <font>
      <b/>
      <sz val="14"/>
      <name val="Arial"/>
      <family val="2"/>
      <charset val="238"/>
    </font>
    <font>
      <b/>
      <i/>
      <sz val="14"/>
      <name val="Arial"/>
      <family val="2"/>
    </font>
    <font>
      <i/>
      <sz val="9"/>
      <name val="Arial CE"/>
      <family val="2"/>
      <charset val="238"/>
    </font>
    <font>
      <b/>
      <sz val="10"/>
      <name val="Arial"/>
      <family val="2"/>
      <charset val="238"/>
    </font>
    <font>
      <b/>
      <sz val="10"/>
      <color indexed="48"/>
      <name val="Arial"/>
      <family val="2"/>
      <charset val="238"/>
    </font>
    <font>
      <sz val="14"/>
      <name val="Arial"/>
      <family val="2"/>
      <charset val="238"/>
    </font>
    <font>
      <sz val="14"/>
      <name val="Arial CE"/>
      <family val="2"/>
      <charset val="238"/>
    </font>
    <font>
      <i/>
      <sz val="10"/>
      <name val="Arial"/>
      <family val="2"/>
      <charset val="238"/>
    </font>
    <font>
      <b/>
      <sz val="14"/>
      <color indexed="10"/>
      <name val="Arial"/>
      <family val="2"/>
    </font>
    <font>
      <b/>
      <sz val="14"/>
      <color indexed="10"/>
      <name val="Arial"/>
      <family val="2"/>
      <charset val="238"/>
    </font>
    <font>
      <sz val="14"/>
      <color indexed="10"/>
      <name val="Arial"/>
      <family val="2"/>
    </font>
    <font>
      <b/>
      <sz val="14"/>
      <color indexed="48"/>
      <name val="Arial"/>
      <family val="2"/>
      <charset val="238"/>
    </font>
    <font>
      <sz val="10"/>
      <color indexed="48"/>
      <name val="Arial CE"/>
      <family val="2"/>
      <charset val="238"/>
    </font>
    <font>
      <i/>
      <sz val="10"/>
      <name val="Arial CE"/>
      <family val="2"/>
      <charset val="238"/>
    </font>
    <font>
      <b/>
      <i/>
      <sz val="10"/>
      <name val="Arial CE"/>
      <family val="2"/>
      <charset val="238"/>
    </font>
    <font>
      <i/>
      <sz val="10"/>
      <color indexed="9"/>
      <name val="Arial"/>
      <family val="2"/>
    </font>
    <font>
      <b/>
      <i/>
      <sz val="12"/>
      <name val="Arial CE"/>
      <charset val="238"/>
    </font>
    <font>
      <b/>
      <i/>
      <sz val="12"/>
      <name val="Arial"/>
      <family val="2"/>
    </font>
    <font>
      <b/>
      <sz val="11"/>
      <color indexed="8"/>
      <name val="Arial"/>
      <family val="2"/>
    </font>
    <font>
      <b/>
      <sz val="12"/>
      <name val="Arial"/>
      <family val="2"/>
    </font>
    <font>
      <sz val="12"/>
      <name val="Arial"/>
      <family val="2"/>
    </font>
    <font>
      <sz val="10"/>
      <name val="Times New Roman CE"/>
      <charset val="238"/>
    </font>
    <font>
      <sz val="14"/>
      <name val="Arial"/>
      <family val="2"/>
    </font>
    <font>
      <i/>
      <sz val="10"/>
      <name val="Times New Roman"/>
      <family val="1"/>
      <charset val="238"/>
    </font>
    <font>
      <b/>
      <sz val="11"/>
      <name val="Arial"/>
      <family val="2"/>
      <charset val="238"/>
    </font>
    <font>
      <sz val="12"/>
      <name val="Arial CE"/>
      <charset val="238"/>
    </font>
  </fonts>
  <fills count="7">
    <fill>
      <patternFill patternType="none"/>
    </fill>
    <fill>
      <patternFill patternType="gray125"/>
    </fill>
    <fill>
      <patternFill patternType="solid">
        <fgColor indexed="15"/>
        <bgColor indexed="64"/>
      </patternFill>
    </fill>
    <fill>
      <patternFill patternType="solid">
        <fgColor indexed="22"/>
        <bgColor indexed="27"/>
      </patternFill>
    </fill>
    <fill>
      <patternFill patternType="solid">
        <fgColor indexed="22"/>
        <bgColor indexed="64"/>
      </patternFill>
    </fill>
    <fill>
      <patternFill patternType="solid">
        <fgColor rgb="FF92D050"/>
        <bgColor indexed="64"/>
      </patternFill>
    </fill>
    <fill>
      <patternFill patternType="solid">
        <fgColor rgb="FFFFFF00"/>
        <bgColor indexed="64"/>
      </patternFill>
    </fill>
  </fills>
  <borders count="22">
    <border>
      <left/>
      <right/>
      <top/>
      <bottom/>
      <diagonal/>
    </border>
    <border>
      <left/>
      <right/>
      <top/>
      <bottom style="double">
        <color indexed="8"/>
      </bottom>
      <diagonal/>
    </border>
    <border>
      <left/>
      <right/>
      <top style="double">
        <color indexed="8"/>
      </top>
      <bottom style="double">
        <color indexed="8"/>
      </bottom>
      <diagonal/>
    </border>
    <border>
      <left/>
      <right/>
      <top/>
      <bottom style="double">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s>
  <cellStyleXfs count="12">
    <xf numFmtId="0" fontId="0" fillId="0" borderId="0"/>
    <xf numFmtId="0" fontId="33" fillId="0" borderId="0"/>
    <xf numFmtId="0" fontId="33" fillId="0" borderId="0"/>
    <xf numFmtId="0" fontId="60" fillId="0" borderId="0"/>
    <xf numFmtId="0" fontId="64" fillId="0" borderId="0"/>
    <xf numFmtId="0" fontId="33" fillId="0" borderId="0"/>
    <xf numFmtId="0" fontId="33" fillId="0" borderId="0"/>
    <xf numFmtId="0" fontId="33" fillId="0" borderId="0"/>
    <xf numFmtId="0" fontId="1" fillId="0" borderId="0"/>
    <xf numFmtId="0" fontId="1" fillId="0" borderId="0"/>
    <xf numFmtId="9" fontId="31" fillId="0" borderId="0" applyFill="0" applyBorder="0" applyAlignment="0" applyProtection="0"/>
    <xf numFmtId="165" fontId="31" fillId="0" borderId="0" applyFill="0" applyBorder="0" applyAlignment="0" applyProtection="0"/>
  </cellStyleXfs>
  <cellXfs count="455">
    <xf numFmtId="0" fontId="0" fillId="0" borderId="0" xfId="0"/>
    <xf numFmtId="0" fontId="2" fillId="0" borderId="0" xfId="0" applyFont="1" applyFill="1" applyAlignment="1" applyProtection="1">
      <alignment horizontal="right"/>
      <protection locked="0"/>
    </xf>
    <xf numFmtId="0" fontId="2" fillId="0" borderId="0" xfId="0" applyFont="1" applyAlignment="1">
      <alignment horizontal="center"/>
    </xf>
    <xf numFmtId="0" fontId="2" fillId="0" borderId="0" xfId="0" applyFont="1" applyAlignment="1">
      <alignment horizontal="left"/>
    </xf>
    <xf numFmtId="0" fontId="2" fillId="0" borderId="0" xfId="0" applyFont="1" applyProtection="1">
      <protection locked="0"/>
    </xf>
    <xf numFmtId="0" fontId="2" fillId="0" borderId="0" xfId="0" applyFont="1"/>
    <xf numFmtId="4" fontId="2" fillId="0" borderId="0" xfId="0" applyNumberFormat="1" applyFont="1" applyProtection="1">
      <protection locked="0"/>
    </xf>
    <xf numFmtId="4" fontId="2" fillId="0" borderId="0" xfId="0" applyNumberFormat="1" applyFont="1"/>
    <xf numFmtId="0" fontId="7" fillId="0" borderId="0" xfId="0" applyFont="1" applyAlignment="1">
      <alignment horizontal="center"/>
    </xf>
    <xf numFmtId="0" fontId="8" fillId="0" borderId="0" xfId="0" applyFont="1" applyAlignment="1">
      <alignment horizontal="left"/>
    </xf>
    <xf numFmtId="0" fontId="9" fillId="0" borderId="0" xfId="0" applyFont="1" applyAlignment="1" applyProtection="1"/>
    <xf numFmtId="0" fontId="9" fillId="0" borderId="0" xfId="0" applyFont="1" applyAlignment="1"/>
    <xf numFmtId="0" fontId="10" fillId="0" borderId="0" xfId="0" applyFont="1" applyAlignment="1">
      <alignment horizontal="center"/>
    </xf>
    <xf numFmtId="4" fontId="9" fillId="0" borderId="0" xfId="0" applyNumberFormat="1" applyFont="1" applyAlignment="1" applyProtection="1"/>
    <xf numFmtId="4" fontId="9" fillId="0" borderId="0" xfId="0" applyNumberFormat="1" applyFont="1" applyAlignment="1"/>
    <xf numFmtId="0" fontId="9" fillId="0" borderId="0" xfId="0" applyFont="1" applyAlignment="1">
      <alignment horizontal="center"/>
    </xf>
    <xf numFmtId="0" fontId="11" fillId="0" borderId="0" xfId="0" applyFont="1" applyAlignment="1">
      <alignment horizontal="left"/>
    </xf>
    <xf numFmtId="0" fontId="3" fillId="0" borderId="0" xfId="0" applyFont="1" applyAlignment="1">
      <alignment horizontal="center"/>
    </xf>
    <xf numFmtId="0" fontId="3" fillId="0" borderId="0" xfId="0" applyFont="1" applyAlignment="1">
      <alignment horizontal="left"/>
    </xf>
    <xf numFmtId="0" fontId="3" fillId="0" borderId="0" xfId="0" applyFont="1" applyProtection="1"/>
    <xf numFmtId="0" fontId="3" fillId="0" borderId="0" xfId="0" applyFont="1"/>
    <xf numFmtId="4" fontId="3" fillId="0" borderId="0" xfId="0" applyNumberFormat="1" applyFont="1" applyProtection="1"/>
    <xf numFmtId="4" fontId="3" fillId="0" borderId="0" xfId="0" applyNumberFormat="1" applyFont="1"/>
    <xf numFmtId="0" fontId="12" fillId="0" borderId="1" xfId="0" applyFont="1" applyBorder="1" applyAlignment="1">
      <alignment horizontal="center" wrapText="1"/>
    </xf>
    <xf numFmtId="0" fontId="13" fillId="0" borderId="1" xfId="0" applyFont="1" applyBorder="1" applyAlignment="1">
      <alignment horizontal="left" vertical="top" wrapText="1"/>
    </xf>
    <xf numFmtId="0" fontId="14" fillId="0" borderId="1" xfId="0" applyFont="1" applyBorder="1" applyAlignment="1">
      <alignment horizontal="center" wrapText="1"/>
    </xf>
    <xf numFmtId="4" fontId="12" fillId="0" borderId="1" xfId="0" applyNumberFormat="1" applyFont="1" applyBorder="1" applyAlignment="1" applyProtection="1">
      <alignment horizontal="center" wrapText="1"/>
    </xf>
    <xf numFmtId="4" fontId="13" fillId="0" borderId="1" xfId="0" applyNumberFormat="1" applyFont="1" applyBorder="1" applyAlignment="1">
      <alignment horizontal="center" wrapText="1"/>
    </xf>
    <xf numFmtId="164" fontId="3" fillId="0" borderId="0" xfId="0" applyNumberFormat="1" applyFont="1" applyBorder="1" applyAlignment="1">
      <alignment horizontal="center"/>
    </xf>
    <xf numFmtId="0" fontId="13" fillId="0" borderId="0" xfId="0" applyFont="1" applyBorder="1" applyAlignment="1">
      <alignment horizontal="left"/>
    </xf>
    <xf numFmtId="0" fontId="13" fillId="0" borderId="0" xfId="0" applyFont="1" applyBorder="1" applyProtection="1">
      <protection locked="0"/>
    </xf>
    <xf numFmtId="0" fontId="13" fillId="0" borderId="0" xfId="0" applyFont="1" applyBorder="1"/>
    <xf numFmtId="164" fontId="3" fillId="0" borderId="0" xfId="0" applyNumberFormat="1" applyFont="1"/>
    <xf numFmtId="4" fontId="13" fillId="0" borderId="0" xfId="0" applyNumberFormat="1" applyFont="1" applyBorder="1" applyAlignment="1" applyProtection="1">
      <alignment horizontal="center"/>
      <protection locked="0"/>
    </xf>
    <xf numFmtId="4" fontId="13" fillId="0" borderId="0" xfId="0" applyNumberFormat="1" applyFont="1" applyBorder="1" applyAlignment="1">
      <alignment horizontal="center"/>
    </xf>
    <xf numFmtId="0" fontId="3" fillId="0" borderId="0" xfId="0" applyFont="1" applyAlignment="1">
      <alignment horizontal="center" vertical="top"/>
    </xf>
    <xf numFmtId="0" fontId="15" fillId="0" borderId="0" xfId="9" applyFont="1" applyAlignment="1">
      <alignment horizontal="left" vertical="top" wrapText="1"/>
    </xf>
    <xf numFmtId="0" fontId="3" fillId="0" borderId="0" xfId="0" applyFont="1" applyProtection="1">
      <protection locked="0"/>
    </xf>
    <xf numFmtId="4" fontId="3" fillId="0" borderId="0" xfId="0" applyNumberFormat="1" applyFont="1" applyProtection="1">
      <protection locked="0"/>
    </xf>
    <xf numFmtId="0" fontId="4" fillId="0" borderId="0" xfId="0" applyFont="1" applyAlignment="1">
      <alignment horizontal="left"/>
    </xf>
    <xf numFmtId="0" fontId="3" fillId="0" borderId="0" xfId="0" applyFont="1" applyAlignment="1" applyProtection="1">
      <alignment horizontal="right"/>
      <protection locked="0"/>
    </xf>
    <xf numFmtId="164" fontId="2" fillId="0" borderId="0" xfId="0" applyNumberFormat="1" applyFont="1"/>
    <xf numFmtId="4" fontId="3" fillId="0" borderId="0" xfId="11" applyNumberFormat="1" applyFont="1" applyFill="1" applyBorder="1" applyAlignment="1" applyProtection="1">
      <alignment horizontal="right"/>
      <protection locked="0"/>
    </xf>
    <xf numFmtId="4" fontId="3" fillId="0" borderId="0" xfId="0" applyNumberFormat="1" applyFont="1" applyAlignment="1">
      <alignment horizontal="right"/>
    </xf>
    <xf numFmtId="0" fontId="2" fillId="0" borderId="0" xfId="9" applyFont="1" applyAlignment="1">
      <alignment horizontal="left" vertical="top" wrapText="1"/>
    </xf>
    <xf numFmtId="0" fontId="16" fillId="0" borderId="0" xfId="0" applyFont="1" applyAlignment="1">
      <alignment horizontal="left"/>
    </xf>
    <xf numFmtId="4" fontId="2" fillId="0" borderId="0" xfId="0" applyNumberFormat="1" applyFont="1" applyAlignment="1">
      <alignment horizontal="right"/>
    </xf>
    <xf numFmtId="164" fontId="5" fillId="0" borderId="0" xfId="0" applyNumberFormat="1" applyFont="1"/>
    <xf numFmtId="0" fontId="15" fillId="0" borderId="0" xfId="0" applyFont="1" applyAlignment="1">
      <alignment horizontal="left" vertical="top" wrapText="1"/>
    </xf>
    <xf numFmtId="164" fontId="3" fillId="0" borderId="0" xfId="0" applyNumberFormat="1" applyFont="1" applyAlignment="1">
      <alignment horizontal="right"/>
    </xf>
    <xf numFmtId="4" fontId="3" fillId="0" borderId="0" xfId="0" applyNumberFormat="1" applyFont="1" applyAlignment="1" applyProtection="1">
      <alignment horizontal="right"/>
      <protection locked="0"/>
    </xf>
    <xf numFmtId="0" fontId="2" fillId="0" borderId="0" xfId="8" applyFont="1" applyAlignment="1" applyProtection="1">
      <alignment horizontal="right"/>
      <protection locked="0"/>
    </xf>
    <xf numFmtId="0" fontId="2" fillId="0" borderId="0" xfId="8" applyFont="1"/>
    <xf numFmtId="4" fontId="2" fillId="0" borderId="0" xfId="8" applyNumberFormat="1" applyFont="1"/>
    <xf numFmtId="0" fontId="2" fillId="0" borderId="0" xfId="0" applyFont="1" applyAlignment="1" applyProtection="1">
      <alignment horizontal="right"/>
      <protection locked="0"/>
    </xf>
    <xf numFmtId="0" fontId="19" fillId="0" borderId="0" xfId="0" applyFont="1" applyAlignment="1" applyProtection="1">
      <alignment horizontal="right"/>
      <protection locked="0"/>
    </xf>
    <xf numFmtId="0" fontId="19" fillId="0" borderId="0" xfId="0" applyFont="1"/>
    <xf numFmtId="4" fontId="19" fillId="0" borderId="0" xfId="0" applyNumberFormat="1" applyFont="1"/>
    <xf numFmtId="0" fontId="15" fillId="0" borderId="0" xfId="0" applyFont="1" applyFill="1" applyAlignment="1">
      <alignment horizontal="left" vertical="top" wrapText="1"/>
    </xf>
    <xf numFmtId="0" fontId="2" fillId="0" borderId="0" xfId="0" applyFont="1" applyFill="1"/>
    <xf numFmtId="164" fontId="2" fillId="0" borderId="0" xfId="0" applyNumberFormat="1" applyFont="1" applyFill="1"/>
    <xf numFmtId="4" fontId="2" fillId="0" borderId="0" xfId="0" applyNumberFormat="1" applyFont="1" applyFill="1" applyProtection="1">
      <protection locked="0"/>
    </xf>
    <xf numFmtId="4" fontId="2" fillId="0" borderId="0" xfId="0" applyNumberFormat="1" applyFont="1" applyFill="1"/>
    <xf numFmtId="0" fontId="2" fillId="0" borderId="0" xfId="0" applyFont="1" applyFill="1" applyAlignment="1">
      <alignment horizontal="left" vertical="top" wrapText="1"/>
    </xf>
    <xf numFmtId="0" fontId="2" fillId="0" borderId="0" xfId="0" applyFont="1" applyFill="1" applyAlignment="1">
      <alignment horizontal="left"/>
    </xf>
    <xf numFmtId="4" fontId="2" fillId="0" borderId="0" xfId="0" applyNumberFormat="1" applyFont="1" applyFill="1" applyAlignment="1" applyProtection="1">
      <alignment horizontal="right"/>
      <protection locked="0"/>
    </xf>
    <xf numFmtId="4" fontId="2" fillId="0" borderId="0" xfId="0" applyNumberFormat="1" applyFont="1" applyFill="1" applyAlignment="1">
      <alignment horizontal="right"/>
    </xf>
    <xf numFmtId="0" fontId="15" fillId="0" borderId="0" xfId="9" applyFont="1" applyAlignment="1">
      <alignment horizontal="justify" vertical="top" wrapText="1"/>
    </xf>
    <xf numFmtId="9" fontId="2" fillId="0" borderId="0" xfId="0" applyNumberFormat="1" applyFont="1"/>
    <xf numFmtId="0" fontId="2" fillId="0" borderId="0" xfId="0" applyFont="1" applyAlignment="1">
      <alignment horizontal="center" vertical="top" wrapText="1"/>
    </xf>
    <xf numFmtId="0" fontId="3" fillId="0" borderId="2" xfId="0" applyFont="1" applyBorder="1" applyAlignment="1">
      <alignment horizontal="center"/>
    </xf>
    <xf numFmtId="0" fontId="20" fillId="0" borderId="2" xfId="0" applyFont="1" applyBorder="1" applyAlignment="1">
      <alignment horizontal="left"/>
    </xf>
    <xf numFmtId="0" fontId="3" fillId="0" borderId="2" xfId="0" applyFont="1" applyBorder="1" applyProtection="1">
      <protection locked="0"/>
    </xf>
    <xf numFmtId="0" fontId="3" fillId="0" borderId="2" xfId="0" applyFont="1" applyBorder="1"/>
    <xf numFmtId="4" fontId="20" fillId="0" borderId="2" xfId="0" applyNumberFormat="1" applyFont="1" applyBorder="1" applyAlignment="1" applyProtection="1">
      <alignment horizontal="right"/>
      <protection locked="0"/>
    </xf>
    <xf numFmtId="4" fontId="20" fillId="0" borderId="2" xfId="0" applyNumberFormat="1" applyFont="1" applyBorder="1"/>
    <xf numFmtId="0" fontId="23" fillId="0" borderId="0" xfId="0" applyFont="1" applyAlignment="1">
      <alignment vertical="top"/>
    </xf>
    <xf numFmtId="0" fontId="24" fillId="0" borderId="0" xfId="0" applyFont="1" applyBorder="1" applyAlignment="1">
      <alignment vertical="top"/>
    </xf>
    <xf numFmtId="0" fontId="25" fillId="0" borderId="0" xfId="0" applyFont="1" applyAlignment="1">
      <alignment vertical="top"/>
    </xf>
    <xf numFmtId="0" fontId="25" fillId="0" borderId="0" xfId="0" applyFont="1" applyFill="1" applyBorder="1" applyAlignment="1">
      <alignment vertical="top"/>
    </xf>
    <xf numFmtId="0" fontId="25" fillId="0" borderId="0" xfId="0" applyFont="1" applyFill="1" applyBorder="1" applyAlignment="1">
      <alignment horizontal="left" vertical="top"/>
    </xf>
    <xf numFmtId="0" fontId="24" fillId="0" borderId="0" xfId="0" applyFont="1" applyFill="1" applyBorder="1" applyAlignment="1"/>
    <xf numFmtId="0" fontId="26" fillId="0" borderId="0" xfId="0" applyFont="1" applyFill="1" applyBorder="1" applyAlignment="1">
      <alignment horizontal="center" vertical="top"/>
    </xf>
    <xf numFmtId="0" fontId="27" fillId="0" borderId="0" xfId="0" applyFont="1" applyFill="1" applyBorder="1" applyAlignment="1">
      <alignment horizontal="center" vertical="top"/>
    </xf>
    <xf numFmtId="0" fontId="26" fillId="0" borderId="0" xfId="0" applyFont="1" applyFill="1" applyBorder="1" applyAlignment="1">
      <alignment horizontal="center"/>
    </xf>
    <xf numFmtId="3" fontId="30" fillId="0" borderId="0" xfId="0" applyNumberFormat="1" applyFont="1" applyFill="1" applyBorder="1" applyAlignment="1">
      <alignment vertical="top"/>
    </xf>
    <xf numFmtId="0" fontId="28" fillId="0" borderId="0" xfId="0" applyFont="1" applyFill="1" applyBorder="1" applyAlignment="1">
      <alignment vertical="top"/>
    </xf>
    <xf numFmtId="0" fontId="25" fillId="0" borderId="0" xfId="0" applyFont="1" applyBorder="1" applyAlignment="1">
      <alignment vertical="top"/>
    </xf>
    <xf numFmtId="49" fontId="25" fillId="0" borderId="0" xfId="0" applyNumberFormat="1" applyFont="1" applyBorder="1" applyAlignment="1">
      <alignment horizontal="left" vertical="top"/>
    </xf>
    <xf numFmtId="0" fontId="25" fillId="0" borderId="0" xfId="0" applyFont="1" applyBorder="1" applyAlignment="1">
      <alignment horizontal="center" vertical="top"/>
    </xf>
    <xf numFmtId="0" fontId="28" fillId="0" borderId="0" xfId="0" applyFont="1" applyBorder="1" applyAlignment="1">
      <alignment vertical="top"/>
    </xf>
    <xf numFmtId="49" fontId="26" fillId="0" borderId="0" xfId="0" applyNumberFormat="1" applyFont="1" applyBorder="1" applyAlignment="1">
      <alignment horizontal="left" vertical="top" wrapText="1"/>
    </xf>
    <xf numFmtId="0" fontId="27" fillId="0" borderId="0" xfId="0" applyFont="1" applyBorder="1" applyAlignment="1">
      <alignment vertical="top"/>
    </xf>
    <xf numFmtId="0" fontId="23" fillId="2" borderId="0" xfId="0" applyNumberFormat="1" applyFont="1" applyFill="1" applyBorder="1" applyAlignment="1">
      <alignment vertical="top"/>
    </xf>
    <xf numFmtId="0" fontId="24" fillId="2" borderId="0" xfId="0" applyNumberFormat="1" applyFont="1" applyFill="1" applyBorder="1" applyAlignment="1">
      <alignment vertical="top"/>
    </xf>
    <xf numFmtId="0" fontId="25" fillId="2" borderId="0" xfId="0" applyNumberFormat="1" applyFont="1" applyFill="1" applyBorder="1" applyAlignment="1">
      <alignment vertical="top"/>
    </xf>
    <xf numFmtId="0" fontId="25" fillId="0" borderId="0" xfId="0" applyNumberFormat="1" applyFont="1" applyBorder="1" applyAlignment="1">
      <alignment vertical="top"/>
    </xf>
    <xf numFmtId="0" fontId="22" fillId="3" borderId="0" xfId="0" applyFont="1" applyFill="1" applyBorder="1" applyAlignment="1">
      <alignment vertical="top"/>
    </xf>
    <xf numFmtId="0" fontId="22" fillId="3" borderId="0" xfId="0" applyNumberFormat="1" applyFont="1" applyFill="1" applyBorder="1" applyAlignment="1">
      <alignment horizontal="center" vertical="top"/>
    </xf>
    <xf numFmtId="4" fontId="28" fillId="0" borderId="0" xfId="0" applyNumberFormat="1" applyFont="1" applyBorder="1" applyAlignment="1">
      <alignment vertical="top"/>
    </xf>
    <xf numFmtId="0" fontId="32" fillId="0" borderId="0" xfId="0" applyFont="1" applyBorder="1" applyAlignment="1">
      <alignment vertical="top"/>
    </xf>
    <xf numFmtId="4" fontId="32" fillId="0" borderId="0" xfId="0" applyNumberFormat="1" applyFont="1" applyFill="1" applyBorder="1" applyAlignment="1">
      <alignment vertical="top"/>
    </xf>
    <xf numFmtId="4" fontId="32" fillId="0" borderId="0" xfId="0" applyNumberFormat="1" applyFont="1" applyBorder="1" applyAlignment="1">
      <alignment vertical="top"/>
    </xf>
    <xf numFmtId="0" fontId="28" fillId="0" borderId="0" xfId="0" applyFont="1" applyBorder="1" applyAlignment="1">
      <alignment horizontal="center" vertical="top"/>
    </xf>
    <xf numFmtId="4" fontId="28" fillId="0" borderId="0" xfId="0" applyNumberFormat="1" applyFont="1" applyBorder="1" applyAlignment="1">
      <alignment horizontal="center" vertical="top"/>
    </xf>
    <xf numFmtId="0" fontId="25" fillId="0" borderId="0" xfId="0" applyNumberFormat="1" applyFont="1" applyBorder="1" applyAlignment="1">
      <alignment horizontal="left" vertical="top" wrapText="1"/>
    </xf>
    <xf numFmtId="0" fontId="23" fillId="0" borderId="0" xfId="0" applyFont="1" applyBorder="1" applyAlignment="1">
      <alignment horizontal="left" vertical="top"/>
    </xf>
    <xf numFmtId="0" fontId="23" fillId="0" borderId="0" xfId="0" applyFont="1" applyBorder="1" applyAlignment="1">
      <alignment vertical="top"/>
    </xf>
    <xf numFmtId="0" fontId="23" fillId="0" borderId="0" xfId="0" applyFont="1" applyBorder="1" applyAlignment="1">
      <alignment horizontal="center" vertical="top"/>
    </xf>
    <xf numFmtId="0" fontId="23" fillId="0" borderId="0" xfId="0" applyNumberFormat="1" applyFont="1" applyBorder="1" applyAlignment="1">
      <alignment vertical="top"/>
    </xf>
    <xf numFmtId="49" fontId="24" fillId="0" borderId="0" xfId="0" applyNumberFormat="1" applyFont="1" applyBorder="1" applyAlignment="1">
      <alignment horizontal="left" vertical="top"/>
    </xf>
    <xf numFmtId="0" fontId="24" fillId="0" borderId="0" xfId="0" applyFont="1" applyBorder="1" applyAlignment="1">
      <alignment horizontal="center" vertical="top"/>
    </xf>
    <xf numFmtId="0" fontId="24" fillId="0" borderId="0" xfId="0" applyNumberFormat="1" applyFont="1" applyBorder="1" applyAlignment="1">
      <alignment vertical="top"/>
    </xf>
    <xf numFmtId="0" fontId="24" fillId="0" borderId="0" xfId="0" applyNumberFormat="1" applyFont="1" applyBorder="1" applyAlignment="1">
      <alignment horizontal="center" vertical="top"/>
    </xf>
    <xf numFmtId="4" fontId="25" fillId="0" borderId="0" xfId="0" applyNumberFormat="1" applyFont="1" applyBorder="1" applyAlignment="1">
      <alignment horizontal="center" vertical="top"/>
    </xf>
    <xf numFmtId="0" fontId="32" fillId="0" borderId="0" xfId="0" applyNumberFormat="1" applyFont="1" applyFill="1" applyBorder="1" applyAlignment="1">
      <alignment horizontal="left" vertical="top" wrapText="1"/>
    </xf>
    <xf numFmtId="0" fontId="22" fillId="0" borderId="0" xfId="0" applyFont="1" applyFill="1" applyBorder="1" applyAlignment="1">
      <alignment vertical="top"/>
    </xf>
    <xf numFmtId="0" fontId="22" fillId="0" borderId="0" xfId="0" applyNumberFormat="1" applyFont="1" applyFill="1" applyBorder="1" applyAlignment="1">
      <alignment horizontal="center" vertical="top"/>
    </xf>
    <xf numFmtId="0" fontId="24" fillId="0" borderId="0" xfId="0" applyFont="1" applyFill="1" applyBorder="1" applyAlignment="1">
      <alignment vertical="top"/>
    </xf>
    <xf numFmtId="0" fontId="23" fillId="0" borderId="0" xfId="0" applyFont="1" applyFill="1" applyBorder="1" applyAlignment="1">
      <alignment vertical="top"/>
    </xf>
    <xf numFmtId="0" fontId="32" fillId="0" borderId="0" xfId="0" applyFont="1" applyFill="1" applyBorder="1" applyAlignment="1">
      <alignment vertical="top"/>
    </xf>
    <xf numFmtId="2" fontId="21" fillId="0" borderId="0" xfId="0" applyNumberFormat="1" applyFont="1" applyFill="1" applyBorder="1" applyAlignment="1">
      <alignment horizontal="center"/>
    </xf>
    <xf numFmtId="0" fontId="29" fillId="0" borderId="0" xfId="0" applyNumberFormat="1" applyFont="1" applyFill="1" applyBorder="1" applyAlignment="1">
      <alignment horizontal="center"/>
    </xf>
    <xf numFmtId="4" fontId="32" fillId="0" borderId="0" xfId="0" applyNumberFormat="1" applyFont="1" applyBorder="1" applyAlignment="1">
      <alignment horizontal="center" vertical="top"/>
    </xf>
    <xf numFmtId="49" fontId="32" fillId="0" borderId="3" xfId="0" applyNumberFormat="1" applyFont="1" applyBorder="1" applyAlignment="1">
      <alignment vertical="top"/>
    </xf>
    <xf numFmtId="49" fontId="32" fillId="0" borderId="0" xfId="0" applyNumberFormat="1" applyFont="1" applyAlignment="1">
      <alignment vertical="top"/>
    </xf>
    <xf numFmtId="49" fontId="22" fillId="3" borderId="0" xfId="0" applyNumberFormat="1" applyFont="1" applyFill="1" applyBorder="1" applyAlignment="1">
      <alignment horizontal="left" vertical="top" wrapText="1"/>
    </xf>
    <xf numFmtId="49" fontId="24" fillId="0" borderId="0" xfId="0" applyNumberFormat="1" applyFont="1" applyBorder="1" applyAlignment="1">
      <alignment horizontal="left" vertical="top" wrapText="1"/>
    </xf>
    <xf numFmtId="1" fontId="23" fillId="2" borderId="0" xfId="0" applyNumberFormat="1" applyFont="1" applyFill="1" applyBorder="1" applyAlignment="1">
      <alignment horizontal="center" vertical="top"/>
    </xf>
    <xf numFmtId="0" fontId="29" fillId="0" borderId="0" xfId="0" applyFont="1" applyFill="1" applyBorder="1" applyAlignment="1">
      <alignment vertical="top"/>
    </xf>
    <xf numFmtId="0" fontId="36" fillId="0" borderId="0" xfId="0" applyFont="1" applyFill="1" applyBorder="1" applyAlignment="1">
      <alignment vertical="top"/>
    </xf>
    <xf numFmtId="0" fontId="24" fillId="0" borderId="0" xfId="0" applyFont="1" applyBorder="1" applyAlignment="1">
      <alignment horizontal="right" vertical="top"/>
    </xf>
    <xf numFmtId="0" fontId="25" fillId="0" borderId="0" xfId="0" applyFont="1" applyBorder="1" applyAlignment="1">
      <alignment horizontal="right" vertical="top"/>
    </xf>
    <xf numFmtId="0" fontId="28" fillId="0" borderId="0" xfId="0" applyFont="1" applyBorder="1" applyAlignment="1">
      <alignment horizontal="right" vertical="top"/>
    </xf>
    <xf numFmtId="49" fontId="29" fillId="0" borderId="4" xfId="0" applyNumberFormat="1" applyFont="1" applyBorder="1" applyAlignment="1">
      <alignment horizontal="right" vertical="top"/>
    </xf>
    <xf numFmtId="49" fontId="25" fillId="0" borderId="0" xfId="0" applyNumberFormat="1" applyFont="1" applyBorder="1" applyAlignment="1">
      <alignment horizontal="right" vertical="top"/>
    </xf>
    <xf numFmtId="0" fontId="39" fillId="0" borderId="0" xfId="0" applyFont="1" applyBorder="1" applyAlignment="1">
      <alignment horizontal="left" vertical="top"/>
    </xf>
    <xf numFmtId="0" fontId="39" fillId="0" borderId="0" xfId="0" applyFont="1" applyBorder="1" applyAlignment="1">
      <alignment vertical="top"/>
    </xf>
    <xf numFmtId="0" fontId="39" fillId="0" borderId="0" xfId="0" applyNumberFormat="1" applyFont="1" applyBorder="1" applyAlignment="1">
      <alignment vertical="top"/>
    </xf>
    <xf numFmtId="0" fontId="39" fillId="0" borderId="0" xfId="0" applyFont="1" applyFill="1" applyBorder="1" applyAlignment="1">
      <alignment vertical="top"/>
    </xf>
    <xf numFmtId="0" fontId="37" fillId="0" borderId="0" xfId="0" applyFont="1" applyBorder="1" applyAlignment="1">
      <alignment vertical="top"/>
    </xf>
    <xf numFmtId="0" fontId="39" fillId="0" borderId="0" xfId="0" applyFont="1" applyAlignment="1">
      <alignment vertical="top"/>
    </xf>
    <xf numFmtId="49" fontId="34" fillId="0" borderId="4" xfId="0" applyNumberFormat="1" applyFont="1" applyBorder="1" applyAlignment="1">
      <alignment horizontal="right" vertical="top"/>
    </xf>
    <xf numFmtId="0" fontId="34" fillId="0" borderId="4" xfId="0" applyFont="1" applyBorder="1" applyAlignment="1">
      <alignment vertical="top" wrapText="1"/>
    </xf>
    <xf numFmtId="0" fontId="33" fillId="0" borderId="4" xfId="0" applyNumberFormat="1" applyFont="1" applyBorder="1" applyAlignment="1">
      <alignment vertical="top"/>
    </xf>
    <xf numFmtId="0" fontId="33" fillId="0" borderId="4" xfId="0" applyNumberFormat="1" applyFont="1" applyBorder="1" applyAlignment="1">
      <alignment horizontal="center" vertical="top"/>
    </xf>
    <xf numFmtId="0" fontId="33" fillId="0" borderId="0" xfId="0" applyFont="1" applyFill="1" applyBorder="1" applyAlignment="1">
      <alignment vertical="top"/>
    </xf>
    <xf numFmtId="0" fontId="21" fillId="0" borderId="0" xfId="0" applyFont="1" applyAlignment="1">
      <alignment vertical="top"/>
    </xf>
    <xf numFmtId="49" fontId="21" fillId="0" borderId="0" xfId="0" applyNumberFormat="1" applyFont="1" applyAlignment="1">
      <alignment horizontal="left" vertical="top" wrapText="1"/>
    </xf>
    <xf numFmtId="0" fontId="21" fillId="0" borderId="0" xfId="0" applyFont="1" applyAlignment="1">
      <alignment horizontal="center" vertical="top"/>
    </xf>
    <xf numFmtId="0" fontId="21" fillId="0" borderId="0" xfId="0" applyNumberFormat="1" applyFont="1" applyAlignment="1">
      <alignment vertical="top"/>
    </xf>
    <xf numFmtId="0" fontId="21" fillId="2" borderId="0" xfId="0" applyNumberFormat="1" applyFont="1" applyFill="1" applyBorder="1" applyAlignment="1">
      <alignment vertical="top"/>
    </xf>
    <xf numFmtId="0" fontId="28" fillId="0" borderId="0" xfId="0" applyFont="1" applyFill="1" applyBorder="1" applyAlignment="1">
      <alignment horizontal="left" vertical="top"/>
    </xf>
    <xf numFmtId="0" fontId="21" fillId="0" borderId="0" xfId="0" applyFont="1" applyFill="1" applyBorder="1" applyAlignment="1">
      <alignment horizontal="left" vertical="top"/>
    </xf>
    <xf numFmtId="0" fontId="21" fillId="0" borderId="0" xfId="0" applyFont="1" applyFill="1" applyBorder="1" applyAlignment="1">
      <alignment vertical="top"/>
    </xf>
    <xf numFmtId="0" fontId="28" fillId="0" borderId="0" xfId="0" applyNumberFormat="1" applyFont="1" applyBorder="1" applyAlignment="1">
      <alignment vertical="top"/>
    </xf>
    <xf numFmtId="0" fontId="28" fillId="0" borderId="0" xfId="0" applyNumberFormat="1" applyFont="1" applyBorder="1" applyAlignment="1">
      <alignment vertical="top" wrapText="1"/>
    </xf>
    <xf numFmtId="49" fontId="29" fillId="3" borderId="0" xfId="0" applyNumberFormat="1" applyFont="1" applyFill="1" applyBorder="1" applyAlignment="1">
      <alignment horizontal="left" vertical="top"/>
    </xf>
    <xf numFmtId="49" fontId="29" fillId="3" borderId="0" xfId="0" applyNumberFormat="1" applyFont="1" applyFill="1" applyBorder="1" applyAlignment="1">
      <alignment horizontal="left" vertical="top" wrapText="1"/>
    </xf>
    <xf numFmtId="0" fontId="29" fillId="3" borderId="0" xfId="0" applyFont="1" applyFill="1" applyBorder="1" applyAlignment="1">
      <alignment vertical="top"/>
    </xf>
    <xf numFmtId="0" fontId="29" fillId="3" borderId="0" xfId="0" applyNumberFormat="1" applyFont="1" applyFill="1" applyBorder="1" applyAlignment="1">
      <alignment horizontal="center" vertical="top"/>
    </xf>
    <xf numFmtId="0" fontId="29" fillId="4" borderId="0" xfId="0" applyNumberFormat="1" applyFont="1" applyFill="1" applyBorder="1" applyAlignment="1">
      <alignment vertical="top"/>
    </xf>
    <xf numFmtId="0" fontId="29" fillId="0" borderId="0" xfId="0" applyNumberFormat="1" applyFont="1" applyFill="1" applyBorder="1" applyAlignment="1">
      <alignment horizontal="center" vertical="top"/>
    </xf>
    <xf numFmtId="49" fontId="29" fillId="0" borderId="0" xfId="0" applyNumberFormat="1" applyFont="1" applyFill="1" applyBorder="1" applyAlignment="1">
      <alignment horizontal="left" vertical="top"/>
    </xf>
    <xf numFmtId="49" fontId="29" fillId="0" borderId="0" xfId="0" applyNumberFormat="1" applyFont="1" applyFill="1" applyBorder="1" applyAlignment="1">
      <alignment horizontal="left" vertical="top" wrapText="1"/>
    </xf>
    <xf numFmtId="0" fontId="29" fillId="0" borderId="0" xfId="0" applyFont="1" applyFill="1" applyBorder="1" applyAlignment="1">
      <alignment horizontal="center" vertical="top"/>
    </xf>
    <xf numFmtId="0" fontId="29" fillId="0" borderId="0" xfId="0" applyNumberFormat="1" applyFont="1" applyFill="1" applyBorder="1" applyAlignment="1">
      <alignment vertical="top"/>
    </xf>
    <xf numFmtId="49" fontId="21" fillId="0" borderId="0" xfId="0" applyNumberFormat="1" applyFont="1" applyBorder="1" applyAlignment="1">
      <alignment vertical="top"/>
    </xf>
    <xf numFmtId="49" fontId="21" fillId="0" borderId="0" xfId="0" applyNumberFormat="1" applyFont="1" applyBorder="1" applyAlignment="1">
      <alignment horizontal="left" vertical="top" wrapText="1"/>
    </xf>
    <xf numFmtId="0" fontId="21" fillId="0" borderId="0" xfId="0" applyFont="1" applyBorder="1" applyAlignment="1">
      <alignment vertical="top"/>
    </xf>
    <xf numFmtId="3" fontId="21" fillId="0" borderId="0" xfId="0" applyNumberFormat="1" applyFont="1" applyBorder="1" applyAlignment="1">
      <alignment horizontal="center" vertical="top"/>
    </xf>
    <xf numFmtId="0" fontId="21" fillId="0" borderId="0" xfId="0" applyNumberFormat="1" applyFont="1" applyBorder="1" applyAlignment="1">
      <alignment vertical="top"/>
    </xf>
    <xf numFmtId="0" fontId="21" fillId="0" borderId="0" xfId="0" applyNumberFormat="1" applyFont="1" applyBorder="1" applyAlignment="1">
      <alignment horizontal="right" vertical="top"/>
    </xf>
    <xf numFmtId="0" fontId="40" fillId="2" borderId="0" xfId="0" applyNumberFormat="1" applyFont="1" applyFill="1" applyBorder="1" applyAlignment="1">
      <alignment vertical="top"/>
    </xf>
    <xf numFmtId="0" fontId="26" fillId="0" borderId="0" xfId="0" applyFont="1" applyBorder="1" applyAlignment="1">
      <alignment vertical="top"/>
    </xf>
    <xf numFmtId="0" fontId="40" fillId="0" borderId="0" xfId="0" applyFont="1" applyFill="1" applyBorder="1" applyAlignment="1">
      <alignment vertical="top"/>
    </xf>
    <xf numFmtId="0" fontId="29" fillId="4" borderId="0" xfId="0" applyFont="1" applyFill="1" applyBorder="1" applyAlignment="1">
      <alignment vertical="top"/>
    </xf>
    <xf numFmtId="49" fontId="41" fillId="0" borderId="0" xfId="0" applyNumberFormat="1" applyFont="1" applyFill="1" applyAlignment="1">
      <alignment vertical="top"/>
    </xf>
    <xf numFmtId="4" fontId="28" fillId="0" borderId="0" xfId="0" applyNumberFormat="1" applyFont="1" applyFill="1" applyBorder="1" applyAlignment="1">
      <alignment vertical="top"/>
    </xf>
    <xf numFmtId="0" fontId="28" fillId="2" borderId="0" xfId="0" applyNumberFormat="1" applyFont="1" applyFill="1" applyBorder="1" applyAlignment="1">
      <alignment vertical="top"/>
    </xf>
    <xf numFmtId="49" fontId="28" fillId="0" borderId="0" xfId="0" applyNumberFormat="1" applyFont="1" applyBorder="1" applyAlignment="1">
      <alignment horizontal="left" vertical="top"/>
    </xf>
    <xf numFmtId="0" fontId="38" fillId="0" borderId="0" xfId="0" applyFont="1" applyBorder="1" applyAlignment="1">
      <alignment vertical="top"/>
    </xf>
    <xf numFmtId="0" fontId="29" fillId="0" borderId="0" xfId="0" applyFont="1" applyFill="1" applyBorder="1" applyAlignment="1">
      <alignment horizontal="right" vertical="top"/>
    </xf>
    <xf numFmtId="49" fontId="36" fillId="3" borderId="0" xfId="0" applyNumberFormat="1" applyFont="1" applyFill="1" applyBorder="1" applyAlignment="1">
      <alignment horizontal="left" vertical="top"/>
    </xf>
    <xf numFmtId="49" fontId="36" fillId="3" borderId="0" xfId="0" applyNumberFormat="1" applyFont="1" applyFill="1" applyBorder="1" applyAlignment="1">
      <alignment horizontal="left" vertical="top" wrapText="1"/>
    </xf>
    <xf numFmtId="0" fontId="36" fillId="3" borderId="0" xfId="0" applyFont="1" applyFill="1" applyBorder="1" applyAlignment="1">
      <alignment vertical="top"/>
    </xf>
    <xf numFmtId="0" fontId="36" fillId="3" borderId="0" xfId="0" applyFont="1" applyFill="1" applyBorder="1" applyAlignment="1">
      <alignment horizontal="center" vertical="top"/>
    </xf>
    <xf numFmtId="0" fontId="36" fillId="3" borderId="0" xfId="0" applyNumberFormat="1" applyFont="1" applyFill="1" applyBorder="1" applyAlignment="1">
      <alignment horizontal="center" vertical="top"/>
    </xf>
    <xf numFmtId="0" fontId="36" fillId="4" borderId="0" xfId="0" applyNumberFormat="1" applyFont="1" applyFill="1" applyBorder="1" applyAlignment="1">
      <alignment vertical="top"/>
    </xf>
    <xf numFmtId="0" fontId="36" fillId="4" borderId="0" xfId="0" applyFont="1" applyFill="1" applyBorder="1" applyAlignment="1">
      <alignment vertical="top"/>
    </xf>
    <xf numFmtId="0" fontId="46" fillId="0" borderId="0" xfId="0" applyFont="1" applyFill="1" applyBorder="1" applyAlignment="1">
      <alignment vertical="top"/>
    </xf>
    <xf numFmtId="0" fontId="36" fillId="0" borderId="0" xfId="0" applyNumberFormat="1" applyFont="1" applyFill="1" applyBorder="1" applyAlignment="1">
      <alignment horizontal="center" vertical="top"/>
    </xf>
    <xf numFmtId="0" fontId="24" fillId="0" borderId="0" xfId="0" applyNumberFormat="1" applyFont="1" applyBorder="1" applyAlignment="1" applyProtection="1">
      <alignment vertical="top"/>
      <protection locked="0"/>
    </xf>
    <xf numFmtId="49" fontId="29" fillId="0" borderId="0" xfId="0" applyNumberFormat="1" applyFont="1" applyBorder="1" applyAlignment="1">
      <alignment horizontal="right" vertical="top"/>
    </xf>
    <xf numFmtId="0" fontId="29" fillId="0" borderId="0" xfId="0" applyFont="1" applyBorder="1" applyAlignment="1">
      <alignment vertical="top"/>
    </xf>
    <xf numFmtId="0" fontId="23" fillId="0" borderId="4" xfId="0" applyFont="1" applyBorder="1" applyAlignment="1">
      <alignment horizontal="left" vertical="top"/>
    </xf>
    <xf numFmtId="0" fontId="23" fillId="0" borderId="4" xfId="0" applyFont="1" applyBorder="1" applyAlignment="1">
      <alignment vertical="top" wrapText="1"/>
    </xf>
    <xf numFmtId="0" fontId="23" fillId="0" borderId="4" xfId="0" applyFont="1" applyBorder="1" applyAlignment="1">
      <alignment vertical="top"/>
    </xf>
    <xf numFmtId="0" fontId="23" fillId="0" borderId="4" xfId="0" applyNumberFormat="1" applyFont="1" applyBorder="1" applyAlignment="1">
      <alignment vertical="top"/>
    </xf>
    <xf numFmtId="0" fontId="22" fillId="0" borderId="0" xfId="0" applyFont="1" applyFill="1" applyBorder="1" applyAlignment="1">
      <alignment horizontal="right" vertical="top"/>
    </xf>
    <xf numFmtId="0" fontId="22" fillId="0" borderId="0" xfId="0" applyFont="1" applyBorder="1" applyAlignment="1">
      <alignment vertical="top"/>
    </xf>
    <xf numFmtId="4" fontId="22" fillId="0" borderId="0" xfId="0" applyNumberFormat="1" applyFont="1" applyBorder="1" applyAlignment="1">
      <alignment horizontal="center" vertical="top"/>
    </xf>
    <xf numFmtId="0" fontId="27" fillId="0" borderId="0" xfId="0" applyNumberFormat="1" applyFont="1" applyBorder="1" applyAlignment="1">
      <alignment vertical="top"/>
    </xf>
    <xf numFmtId="0" fontId="42" fillId="0" borderId="4" xfId="0" applyFont="1" applyBorder="1" applyAlignment="1">
      <alignment vertical="top"/>
    </xf>
    <xf numFmtId="0" fontId="29" fillId="0" borderId="0" xfId="0" applyFont="1" applyAlignment="1">
      <alignment vertical="top"/>
    </xf>
    <xf numFmtId="0" fontId="26" fillId="0" borderId="0" xfId="0" applyNumberFormat="1" applyFont="1" applyBorder="1" applyAlignment="1">
      <alignment vertical="top"/>
    </xf>
    <xf numFmtId="3" fontId="22" fillId="0" borderId="0" xfId="0" applyNumberFormat="1" applyFont="1" applyBorder="1" applyAlignment="1">
      <alignment horizontal="center" vertical="top"/>
    </xf>
    <xf numFmtId="3" fontId="42" fillId="0" borderId="4" xfId="0" applyNumberFormat="1" applyFont="1" applyBorder="1" applyAlignment="1">
      <alignment horizontal="center" vertical="top"/>
    </xf>
    <xf numFmtId="3" fontId="27" fillId="0" borderId="0" xfId="0" applyNumberFormat="1" applyFont="1" applyBorder="1" applyAlignment="1">
      <alignment horizontal="center" vertical="top"/>
    </xf>
    <xf numFmtId="3" fontId="27" fillId="0" borderId="0" xfId="0" applyNumberFormat="1" applyFont="1" applyBorder="1" applyAlignment="1">
      <alignment vertical="top"/>
    </xf>
    <xf numFmtId="0" fontId="32" fillId="0" borderId="0" xfId="0" applyFont="1" applyFill="1" applyBorder="1" applyAlignment="1">
      <alignment horizontal="right" vertical="top"/>
    </xf>
    <xf numFmtId="3" fontId="26" fillId="0" borderId="0" xfId="0" applyNumberFormat="1" applyFont="1" applyBorder="1" applyAlignment="1">
      <alignment vertical="top"/>
    </xf>
    <xf numFmtId="0" fontId="29" fillId="3" borderId="0" xfId="0" applyFont="1" applyFill="1" applyBorder="1" applyAlignment="1">
      <alignment horizontal="center" vertical="top"/>
    </xf>
    <xf numFmtId="3" fontId="29" fillId="0" borderId="0" xfId="0" applyNumberFormat="1" applyFont="1" applyBorder="1" applyAlignment="1">
      <alignment horizontal="center" vertical="top"/>
    </xf>
    <xf numFmtId="1" fontId="26" fillId="0" borderId="0" xfId="0" applyNumberFormat="1" applyFont="1" applyBorder="1" applyAlignment="1">
      <alignment horizontal="center" vertical="top"/>
    </xf>
    <xf numFmtId="3" fontId="26" fillId="0" borderId="0" xfId="0" applyNumberFormat="1" applyFont="1" applyBorder="1" applyAlignment="1">
      <alignment horizontal="center" vertical="top"/>
    </xf>
    <xf numFmtId="0" fontId="29" fillId="0" borderId="4" xfId="0" applyFont="1" applyFill="1" applyBorder="1" applyAlignment="1">
      <alignment horizontal="right" vertical="top"/>
    </xf>
    <xf numFmtId="0" fontId="29" fillId="0" borderId="4" xfId="0" applyFont="1" applyBorder="1" applyAlignment="1">
      <alignment vertical="top"/>
    </xf>
    <xf numFmtId="4" fontId="29" fillId="0" borderId="4" xfId="0" applyNumberFormat="1" applyFont="1" applyBorder="1" applyAlignment="1">
      <alignment horizontal="center" vertical="top"/>
    </xf>
    <xf numFmtId="49" fontId="36" fillId="0" borderId="0" xfId="0" applyNumberFormat="1" applyFont="1" applyBorder="1" applyAlignment="1">
      <alignment vertical="top"/>
    </xf>
    <xf numFmtId="0" fontId="36" fillId="0" borderId="0" xfId="0" applyNumberFormat="1" applyFont="1" applyFill="1" applyBorder="1" applyAlignment="1">
      <alignment horizontal="left" vertical="top" wrapText="1"/>
    </xf>
    <xf numFmtId="0" fontId="36" fillId="0" borderId="0" xfId="0" applyFont="1" applyBorder="1" applyAlignment="1">
      <alignment vertical="top"/>
    </xf>
    <xf numFmtId="4" fontId="36" fillId="0" borderId="0" xfId="0" applyNumberFormat="1" applyFont="1" applyBorder="1" applyAlignment="1">
      <alignment horizontal="center" vertical="top"/>
    </xf>
    <xf numFmtId="49" fontId="36" fillId="0" borderId="3" xfId="0" applyNumberFormat="1" applyFont="1" applyBorder="1" applyAlignment="1">
      <alignment vertical="top"/>
    </xf>
    <xf numFmtId="0" fontId="36" fillId="0" borderId="3" xfId="0" applyNumberFormat="1" applyFont="1" applyFill="1" applyBorder="1" applyAlignment="1">
      <alignment horizontal="left" vertical="top" wrapText="1"/>
    </xf>
    <xf numFmtId="0" fontId="36" fillId="0" borderId="3" xfId="0" applyFont="1" applyBorder="1" applyAlignment="1">
      <alignment vertical="top"/>
    </xf>
    <xf numFmtId="4" fontId="36" fillId="0" borderId="3" xfId="0" applyNumberFormat="1" applyFont="1" applyBorder="1" applyAlignment="1">
      <alignment horizontal="center" vertical="top"/>
    </xf>
    <xf numFmtId="49" fontId="52" fillId="0" borderId="0" xfId="0" applyNumberFormat="1" applyFont="1" applyFill="1" applyAlignment="1">
      <alignment vertical="top"/>
    </xf>
    <xf numFmtId="49" fontId="52" fillId="0" borderId="0" xfId="0" applyNumberFormat="1" applyFont="1" applyFill="1" applyAlignment="1">
      <alignment vertical="top" wrapText="1"/>
    </xf>
    <xf numFmtId="0" fontId="53" fillId="0" borderId="0" xfId="0" applyFont="1" applyFill="1" applyAlignment="1">
      <alignment vertical="top"/>
    </xf>
    <xf numFmtId="4" fontId="52" fillId="0" borderId="0" xfId="0" applyNumberFormat="1" applyFont="1" applyFill="1" applyAlignment="1">
      <alignment vertical="top"/>
    </xf>
    <xf numFmtId="4" fontId="52" fillId="0" borderId="0" xfId="0" applyNumberFormat="1" applyFont="1" applyFill="1" applyAlignment="1">
      <alignment horizontal="right" vertical="top"/>
    </xf>
    <xf numFmtId="3" fontId="54" fillId="0" borderId="0" xfId="0" applyNumberFormat="1" applyFont="1" applyFill="1" applyBorder="1" applyAlignment="1">
      <alignment vertical="top"/>
    </xf>
    <xf numFmtId="49" fontId="29" fillId="0" borderId="0" xfId="0" applyNumberFormat="1" applyFont="1" applyAlignment="1">
      <alignment vertical="top"/>
    </xf>
    <xf numFmtId="0" fontId="40" fillId="0" borderId="4" xfId="0" applyFont="1" applyBorder="1" applyAlignment="1">
      <alignment horizontal="left" vertical="top"/>
    </xf>
    <xf numFmtId="0" fontId="40" fillId="0" borderId="0" xfId="0" applyNumberFormat="1" applyFont="1" applyBorder="1" applyAlignment="1">
      <alignment vertical="top"/>
    </xf>
    <xf numFmtId="1" fontId="40" fillId="2" borderId="0" xfId="0" applyNumberFormat="1" applyFont="1" applyFill="1" applyBorder="1" applyAlignment="1">
      <alignment horizontal="center" vertical="top"/>
    </xf>
    <xf numFmtId="0" fontId="40" fillId="0" borderId="0" xfId="0" applyFont="1" applyAlignment="1">
      <alignment vertical="top"/>
    </xf>
    <xf numFmtId="0" fontId="40" fillId="0" borderId="0" xfId="0" applyFont="1" applyBorder="1" applyAlignment="1">
      <alignment horizontal="left" vertical="top"/>
    </xf>
    <xf numFmtId="0" fontId="32" fillId="0" borderId="0" xfId="0" applyNumberFormat="1" applyFont="1" applyBorder="1" applyAlignment="1">
      <alignment vertical="top"/>
    </xf>
    <xf numFmtId="0" fontId="32" fillId="0" borderId="3" xfId="0" applyNumberFormat="1" applyFont="1" applyFill="1" applyBorder="1" applyAlignment="1">
      <alignment horizontal="left" vertical="top" wrapText="1"/>
    </xf>
    <xf numFmtId="0" fontId="32" fillId="0" borderId="3" xfId="0" applyFont="1" applyBorder="1" applyAlignment="1">
      <alignment vertical="top"/>
    </xf>
    <xf numFmtId="0" fontId="32" fillId="0" borderId="3" xfId="0" applyFont="1" applyFill="1" applyBorder="1" applyAlignment="1">
      <alignment horizontal="right" vertical="top"/>
    </xf>
    <xf numFmtId="4" fontId="32" fillId="0" borderId="3" xfId="0" applyNumberFormat="1" applyFont="1" applyBorder="1" applyAlignment="1">
      <alignment horizontal="center" vertical="top"/>
    </xf>
    <xf numFmtId="49" fontId="41" fillId="0" borderId="0" xfId="0" applyNumberFormat="1" applyFont="1" applyFill="1" applyAlignment="1">
      <alignment vertical="top" wrapText="1"/>
    </xf>
    <xf numFmtId="0" fontId="41" fillId="0" borderId="0" xfId="0" applyFont="1" applyFill="1" applyAlignment="1">
      <alignment vertical="top"/>
    </xf>
    <xf numFmtId="4" fontId="41" fillId="0" borderId="0" xfId="0" applyNumberFormat="1" applyFont="1" applyFill="1" applyAlignment="1">
      <alignment vertical="top"/>
    </xf>
    <xf numFmtId="4" fontId="41" fillId="0" borderId="0" xfId="0" applyNumberFormat="1" applyFont="1" applyFill="1" applyAlignment="1">
      <alignment horizontal="right" vertical="top"/>
    </xf>
    <xf numFmtId="0" fontId="32" fillId="0" borderId="0" xfId="0" applyNumberFormat="1" applyFont="1" applyFill="1" applyAlignment="1">
      <alignment horizontal="left" vertical="top" wrapText="1"/>
    </xf>
    <xf numFmtId="49" fontId="28" fillId="0" borderId="0" xfId="0" applyNumberFormat="1" applyFont="1" applyBorder="1" applyAlignment="1">
      <alignment horizontal="left" vertical="top" wrapText="1"/>
    </xf>
    <xf numFmtId="0" fontId="40" fillId="0" borderId="4" xfId="0" applyFont="1" applyBorder="1" applyAlignment="1">
      <alignment vertical="top" wrapText="1"/>
    </xf>
    <xf numFmtId="0" fontId="40" fillId="0" borderId="4" xfId="0" applyFont="1" applyBorder="1" applyAlignment="1">
      <alignment vertical="top"/>
    </xf>
    <xf numFmtId="0" fontId="40" fillId="0" borderId="4" xfId="0" applyFont="1" applyBorder="1" applyAlignment="1">
      <alignment horizontal="center" vertical="top"/>
    </xf>
    <xf numFmtId="0" fontId="40" fillId="0" borderId="4" xfId="0" applyNumberFormat="1" applyFont="1" applyBorder="1" applyAlignment="1">
      <alignment vertical="top"/>
    </xf>
    <xf numFmtId="3" fontId="39" fillId="0" borderId="0" xfId="0" applyNumberFormat="1" applyFont="1" applyBorder="1" applyAlignment="1">
      <alignment horizontal="center" vertical="top"/>
    </xf>
    <xf numFmtId="3" fontId="22" fillId="3" borderId="0" xfId="0" applyNumberFormat="1" applyFont="1" applyFill="1" applyBorder="1" applyAlignment="1">
      <alignment horizontal="center" vertical="top"/>
    </xf>
    <xf numFmtId="3" fontId="29" fillId="0" borderId="4" xfId="0" applyNumberFormat="1" applyFont="1" applyFill="1" applyBorder="1" applyAlignment="1">
      <alignment horizontal="right" vertical="top"/>
    </xf>
    <xf numFmtId="3" fontId="29" fillId="0" borderId="0" xfId="0" applyNumberFormat="1" applyFont="1" applyFill="1" applyBorder="1" applyAlignment="1">
      <alignment horizontal="right" vertical="top"/>
    </xf>
    <xf numFmtId="3" fontId="23" fillId="0" borderId="4" xfId="0" applyNumberFormat="1" applyFont="1" applyBorder="1" applyAlignment="1">
      <alignment horizontal="center" vertical="top"/>
    </xf>
    <xf numFmtId="3" fontId="29" fillId="0" borderId="0" xfId="0" applyNumberFormat="1" applyFont="1" applyAlignment="1">
      <alignment horizontal="center" vertical="top"/>
    </xf>
    <xf numFmtId="3" fontId="29" fillId="3" borderId="0" xfId="0" applyNumberFormat="1" applyFont="1" applyFill="1" applyBorder="1" applyAlignment="1">
      <alignment horizontal="center" vertical="top"/>
    </xf>
    <xf numFmtId="3" fontId="29" fillId="0" borderId="0" xfId="0" applyNumberFormat="1" applyFont="1" applyFill="1" applyBorder="1" applyAlignment="1">
      <alignment horizontal="center" vertical="top"/>
    </xf>
    <xf numFmtId="3" fontId="36" fillId="0" borderId="0" xfId="0" applyNumberFormat="1" applyFont="1" applyFill="1" applyBorder="1" applyAlignment="1">
      <alignment horizontal="right" vertical="top"/>
    </xf>
    <xf numFmtId="3" fontId="36" fillId="0" borderId="3" xfId="0" applyNumberFormat="1" applyFont="1" applyFill="1" applyBorder="1" applyAlignment="1">
      <alignment horizontal="right" vertical="top"/>
    </xf>
    <xf numFmtId="3" fontId="53" fillId="0" borderId="0" xfId="0" applyNumberFormat="1" applyFont="1" applyFill="1" applyAlignment="1">
      <alignment vertical="top"/>
    </xf>
    <xf numFmtId="0" fontId="58" fillId="0" borderId="0" xfId="0" applyFont="1" applyBorder="1" applyAlignment="1">
      <alignment horizontal="left" vertical="top"/>
    </xf>
    <xf numFmtId="0" fontId="59" fillId="0" borderId="0" xfId="0" applyFont="1" applyFill="1" applyBorder="1" applyAlignment="1">
      <alignment vertical="top"/>
    </xf>
    <xf numFmtId="0" fontId="59" fillId="0" borderId="0" xfId="0" applyFont="1" applyBorder="1" applyAlignment="1">
      <alignment vertical="top"/>
    </xf>
    <xf numFmtId="0" fontId="59" fillId="0" borderId="0" xfId="0" applyFont="1" applyBorder="1" applyAlignment="1">
      <alignment horizontal="center" vertical="top"/>
    </xf>
    <xf numFmtId="0" fontId="59" fillId="0" borderId="0" xfId="0" applyNumberFormat="1" applyFont="1" applyBorder="1" applyAlignment="1">
      <alignment vertical="top"/>
    </xf>
    <xf numFmtId="0" fontId="59" fillId="2" borderId="0" xfId="0" applyNumberFormat="1" applyFont="1" applyFill="1" applyBorder="1" applyAlignment="1">
      <alignment vertical="top"/>
    </xf>
    <xf numFmtId="0" fontId="59" fillId="0" borderId="0" xfId="0" applyFont="1" applyFill="1" applyBorder="1" applyAlignment="1">
      <alignment horizontal="left" vertical="top"/>
    </xf>
    <xf numFmtId="0" fontId="59" fillId="0" borderId="0" xfId="0" applyFont="1" applyBorder="1" applyAlignment="1">
      <alignment horizontal="center" vertical="top" wrapText="1"/>
    </xf>
    <xf numFmtId="0" fontId="59" fillId="0" borderId="0" xfId="0" applyFont="1" applyAlignment="1">
      <alignment horizontal="left" vertical="top" wrapText="1"/>
    </xf>
    <xf numFmtId="0" fontId="27" fillId="0" borderId="0" xfId="0" applyFont="1" applyFill="1" applyBorder="1" applyAlignment="1">
      <alignment vertical="top"/>
    </xf>
    <xf numFmtId="49" fontId="42" fillId="0" borderId="4" xfId="0" applyNumberFormat="1" applyFont="1" applyBorder="1" applyAlignment="1">
      <alignment vertical="top"/>
    </xf>
    <xf numFmtId="0" fontId="29" fillId="0" borderId="0" xfId="0" applyFont="1" applyFill="1" applyBorder="1" applyAlignment="1">
      <alignment horizontal="right" vertical="top" wrapText="1"/>
    </xf>
    <xf numFmtId="0" fontId="36" fillId="0" borderId="0" xfId="0" applyNumberFormat="1" applyFont="1" applyBorder="1" applyAlignment="1">
      <alignment vertical="top"/>
    </xf>
    <xf numFmtId="0" fontId="25" fillId="0" borderId="0" xfId="0" applyNumberFormat="1" applyFont="1" applyBorder="1" applyAlignment="1">
      <alignment horizontal="left" vertical="top"/>
    </xf>
    <xf numFmtId="0" fontId="39" fillId="0" borderId="0" xfId="0" applyNumberFormat="1" applyFont="1" applyFill="1" applyBorder="1" applyAlignment="1">
      <alignment vertical="top"/>
    </xf>
    <xf numFmtId="0" fontId="39" fillId="0" borderId="0" xfId="0" applyNumberFormat="1" applyFont="1" applyBorder="1" applyAlignment="1">
      <alignment horizontal="left" vertical="top"/>
    </xf>
    <xf numFmtId="0" fontId="39" fillId="0" borderId="0" xfId="0" applyNumberFormat="1" applyFont="1" applyBorder="1" applyAlignment="1">
      <alignment horizontal="right" vertical="top"/>
    </xf>
    <xf numFmtId="0" fontId="22" fillId="3" borderId="0" xfId="0" applyNumberFormat="1" applyFont="1" applyFill="1" applyBorder="1" applyAlignment="1">
      <alignment vertical="top"/>
    </xf>
    <xf numFmtId="0" fontId="34" fillId="0" borderId="4" xfId="0" applyNumberFormat="1" applyFont="1" applyBorder="1" applyAlignment="1">
      <alignment vertical="top"/>
    </xf>
    <xf numFmtId="0" fontId="29" fillId="0" borderId="4" xfId="0" applyNumberFormat="1" applyFont="1" applyBorder="1" applyAlignment="1">
      <alignment horizontal="left" vertical="top"/>
    </xf>
    <xf numFmtId="0" fontId="29" fillId="0" borderId="0" xfId="0" applyNumberFormat="1" applyFont="1" applyBorder="1" applyAlignment="1">
      <alignment horizontal="left" vertical="top"/>
    </xf>
    <xf numFmtId="0" fontId="24" fillId="0" borderId="0" xfId="0" applyNumberFormat="1" applyFont="1" applyBorder="1" applyAlignment="1">
      <alignment horizontal="left" vertical="top"/>
    </xf>
    <xf numFmtId="0" fontId="28" fillId="0" borderId="0" xfId="0" applyNumberFormat="1" applyFont="1" applyBorder="1" applyAlignment="1">
      <alignment horizontal="left" vertical="top"/>
    </xf>
    <xf numFmtId="0" fontId="23" fillId="0" borderId="4" xfId="0" applyNumberFormat="1" applyFont="1" applyBorder="1" applyAlignment="1">
      <alignment horizontal="left" vertical="top"/>
    </xf>
    <xf numFmtId="0" fontId="29" fillId="3" borderId="0" xfId="0" applyNumberFormat="1" applyFont="1" applyFill="1" applyBorder="1" applyAlignment="1">
      <alignment horizontal="left" vertical="top"/>
    </xf>
    <xf numFmtId="0" fontId="29" fillId="0" borderId="0" xfId="0" applyNumberFormat="1" applyFont="1" applyFill="1" applyBorder="1" applyAlignment="1">
      <alignment horizontal="left" vertical="top"/>
    </xf>
    <xf numFmtId="0" fontId="52" fillId="0" borderId="0" xfId="0" applyNumberFormat="1" applyFont="1" applyFill="1" applyAlignment="1">
      <alignment vertical="top"/>
    </xf>
    <xf numFmtId="0" fontId="29" fillId="0" borderId="0" xfId="0" applyNumberFormat="1" applyFont="1" applyBorder="1" applyAlignment="1">
      <alignment vertical="top"/>
    </xf>
    <xf numFmtId="3" fontId="25" fillId="0" borderId="0" xfId="0" applyNumberFormat="1" applyFont="1" applyFill="1" applyBorder="1" applyAlignment="1">
      <alignment vertical="top"/>
    </xf>
    <xf numFmtId="0" fontId="25" fillId="0" borderId="0" xfId="0" applyNumberFormat="1" applyFont="1" applyFill="1" applyBorder="1" applyAlignment="1">
      <alignment horizontal="left" vertical="top" wrapText="1"/>
    </xf>
    <xf numFmtId="3" fontId="28" fillId="0" borderId="0" xfId="0" applyNumberFormat="1" applyFont="1" applyFill="1" applyBorder="1" applyAlignment="1">
      <alignment vertical="top"/>
    </xf>
    <xf numFmtId="3" fontId="26" fillId="0" borderId="0" xfId="0" applyNumberFormat="1" applyFont="1" applyFill="1" applyBorder="1" applyAlignment="1">
      <alignment horizontal="center" vertical="top"/>
    </xf>
    <xf numFmtId="2" fontId="62" fillId="0" borderId="0" xfId="0" applyNumberFormat="1" applyFont="1" applyFill="1" applyBorder="1"/>
    <xf numFmtId="0" fontId="0" fillId="0" borderId="0" xfId="0" applyFont="1"/>
    <xf numFmtId="1" fontId="26" fillId="0" borderId="0" xfId="0" applyNumberFormat="1" applyFont="1" applyFill="1" applyBorder="1" applyAlignment="1">
      <alignment horizontal="center" vertical="top"/>
    </xf>
    <xf numFmtId="1" fontId="62" fillId="0" borderId="0" xfId="0" applyNumberFormat="1" applyFont="1" applyFill="1" applyBorder="1"/>
    <xf numFmtId="0" fontId="16" fillId="0" borderId="0" xfId="0" applyFont="1" applyFill="1" applyBorder="1" applyAlignment="1">
      <alignment horizontal="justify"/>
    </xf>
    <xf numFmtId="0" fontId="27" fillId="0" borderId="0" xfId="0" applyFont="1" applyBorder="1" applyAlignment="1">
      <alignment horizontal="right" vertical="top"/>
    </xf>
    <xf numFmtId="0" fontId="27" fillId="0" borderId="0" xfId="0" applyNumberFormat="1" applyFont="1" applyBorder="1" applyAlignment="1">
      <alignment horizontal="left" vertical="top"/>
    </xf>
    <xf numFmtId="0" fontId="27" fillId="0" borderId="0" xfId="0" applyNumberFormat="1" applyFont="1" applyBorder="1" applyAlignment="1">
      <alignment horizontal="left" vertical="top" wrapText="1"/>
    </xf>
    <xf numFmtId="4" fontId="26" fillId="0" borderId="0" xfId="0" applyNumberFormat="1" applyFont="1" applyBorder="1" applyAlignment="1">
      <alignment vertical="top"/>
    </xf>
    <xf numFmtId="4" fontId="26" fillId="0" borderId="0" xfId="0" applyNumberFormat="1" applyFont="1" applyBorder="1" applyAlignment="1">
      <alignment horizontal="center" vertical="top"/>
    </xf>
    <xf numFmtId="2" fontId="29" fillId="0" borderId="0" xfId="0" applyNumberFormat="1" applyFont="1" applyFill="1" applyBorder="1" applyAlignment="1">
      <alignment horizontal="center"/>
    </xf>
    <xf numFmtId="3" fontId="27" fillId="0" borderId="0" xfId="0" applyNumberFormat="1" applyFont="1" applyFill="1" applyBorder="1" applyAlignment="1">
      <alignment vertical="top"/>
    </xf>
    <xf numFmtId="49" fontId="34" fillId="0" borderId="0" xfId="0" applyNumberFormat="1" applyFont="1" applyBorder="1" applyAlignment="1">
      <alignment horizontal="right" vertical="top"/>
    </xf>
    <xf numFmtId="0" fontId="34" fillId="0" borderId="0" xfId="0" applyNumberFormat="1" applyFont="1" applyBorder="1" applyAlignment="1">
      <alignment vertical="top"/>
    </xf>
    <xf numFmtId="0" fontId="34" fillId="0" borderId="0" xfId="0" applyFont="1" applyBorder="1" applyAlignment="1">
      <alignment vertical="top" wrapText="1"/>
    </xf>
    <xf numFmtId="0" fontId="42" fillId="0" borderId="0" xfId="0" applyFont="1" applyBorder="1" applyAlignment="1">
      <alignment vertical="top"/>
    </xf>
    <xf numFmtId="3" fontId="42" fillId="0" borderId="0" xfId="0" applyNumberFormat="1" applyFont="1" applyBorder="1" applyAlignment="1">
      <alignment horizontal="center" vertical="top"/>
    </xf>
    <xf numFmtId="0" fontId="33" fillId="0" borderId="0" xfId="0" applyNumberFormat="1" applyFont="1" applyBorder="1" applyAlignment="1">
      <alignment vertical="top"/>
    </xf>
    <xf numFmtId="0" fontId="33" fillId="0" borderId="0" xfId="0" applyNumberFormat="1" applyFont="1" applyBorder="1" applyAlignment="1">
      <alignment horizontal="center" vertical="top"/>
    </xf>
    <xf numFmtId="0" fontId="32" fillId="0" borderId="18" xfId="0" applyNumberFormat="1" applyFont="1" applyFill="1" applyBorder="1" applyAlignment="1">
      <alignment horizontal="left" vertical="top" wrapText="1"/>
    </xf>
    <xf numFmtId="0" fontId="56" fillId="0" borderId="0" xfId="0" applyNumberFormat="1" applyFont="1" applyBorder="1" applyAlignment="1">
      <alignment horizontal="right" vertical="top"/>
    </xf>
    <xf numFmtId="0" fontId="32" fillId="0" borderId="17" xfId="0" applyNumberFormat="1" applyFont="1" applyBorder="1" applyAlignment="1">
      <alignment vertical="top"/>
    </xf>
    <xf numFmtId="0" fontId="32" fillId="0" borderId="17" xfId="0" applyFont="1" applyBorder="1" applyAlignment="1">
      <alignment vertical="top"/>
    </xf>
    <xf numFmtId="0" fontId="32" fillId="0" borderId="17" xfId="0" applyFont="1" applyFill="1" applyBorder="1" applyAlignment="1">
      <alignment horizontal="right" vertical="top"/>
    </xf>
    <xf numFmtId="4" fontId="32" fillId="0" borderId="0" xfId="0" applyNumberFormat="1" applyFont="1" applyBorder="1" applyAlignment="1">
      <alignment horizontal="right" vertical="top"/>
    </xf>
    <xf numFmtId="4" fontId="32" fillId="0" borderId="19" xfId="0" applyNumberFormat="1" applyFont="1" applyBorder="1" applyAlignment="1">
      <alignment horizontal="right" vertical="top"/>
    </xf>
    <xf numFmtId="4" fontId="28" fillId="0" borderId="0" xfId="0" applyNumberFormat="1" applyFont="1" applyBorder="1" applyAlignment="1">
      <alignment horizontal="right" vertical="top"/>
    </xf>
    <xf numFmtId="4" fontId="32" fillId="0" borderId="3" xfId="0" applyNumberFormat="1" applyFont="1" applyBorder="1" applyAlignment="1">
      <alignment horizontal="right" vertical="top"/>
    </xf>
    <xf numFmtId="49" fontId="25" fillId="0" borderId="0" xfId="0" applyNumberFormat="1" applyFont="1" applyFill="1" applyBorder="1" applyAlignment="1">
      <alignment horizontal="right" vertical="top"/>
    </xf>
    <xf numFmtId="49" fontId="25" fillId="0" borderId="0" xfId="0" applyNumberFormat="1" applyFont="1" applyFill="1" applyBorder="1" applyAlignment="1">
      <alignment horizontal="left" vertical="top"/>
    </xf>
    <xf numFmtId="4" fontId="28" fillId="0" borderId="0" xfId="0" applyNumberFormat="1" applyFont="1" applyFill="1" applyBorder="1" applyAlignment="1">
      <alignment horizontal="center" vertical="top"/>
    </xf>
    <xf numFmtId="0" fontId="26" fillId="0" borderId="0" xfId="0" applyFont="1" applyFill="1" applyBorder="1" applyAlignment="1">
      <alignment vertical="top"/>
    </xf>
    <xf numFmtId="0" fontId="25" fillId="0" borderId="0" xfId="0" applyNumberFormat="1" applyFont="1" applyFill="1" applyBorder="1" applyAlignment="1">
      <alignment horizontal="left" vertical="top"/>
    </xf>
    <xf numFmtId="0" fontId="25" fillId="0" borderId="0" xfId="0" applyFont="1" applyFill="1" applyBorder="1" applyAlignment="1">
      <alignment horizontal="right" vertical="top"/>
    </xf>
    <xf numFmtId="0" fontId="39" fillId="0" borderId="0" xfId="0" applyFont="1" applyBorder="1" applyAlignment="1">
      <alignment horizontal="left" vertical="top" wrapText="1"/>
    </xf>
    <xf numFmtId="0" fontId="25" fillId="0" borderId="0" xfId="0" applyFont="1" applyBorder="1" applyAlignment="1">
      <alignment horizontal="center" vertical="top" wrapText="1"/>
    </xf>
    <xf numFmtId="0" fontId="25" fillId="0" borderId="0" xfId="0" applyFont="1" applyAlignment="1">
      <alignment horizontal="left" vertical="top" wrapText="1"/>
    </xf>
    <xf numFmtId="166" fontId="29" fillId="0" borderId="4" xfId="0" applyNumberFormat="1" applyFont="1" applyBorder="1" applyAlignment="1">
      <alignment horizontal="center" vertical="top"/>
    </xf>
    <xf numFmtId="4" fontId="26" fillId="0" borderId="0" xfId="0" applyNumberFormat="1" applyFont="1" applyFill="1" applyBorder="1" applyAlignment="1">
      <alignment horizontal="center" vertical="top"/>
    </xf>
    <xf numFmtId="4" fontId="26" fillId="5" borderId="0" xfId="0" applyNumberFormat="1" applyFont="1" applyFill="1" applyBorder="1" applyAlignment="1">
      <alignment horizontal="center" vertical="top"/>
    </xf>
    <xf numFmtId="4" fontId="29" fillId="0" borderId="4" xfId="0" applyNumberFormat="1" applyFont="1" applyFill="1" applyBorder="1" applyAlignment="1">
      <alignment horizontal="right" vertical="top"/>
    </xf>
    <xf numFmtId="4" fontId="22" fillId="0" borderId="0" xfId="0" applyNumberFormat="1" applyFont="1" applyFill="1" applyBorder="1" applyAlignment="1">
      <alignment horizontal="right" vertical="top"/>
    </xf>
    <xf numFmtId="4" fontId="42" fillId="0" borderId="4" xfId="0" applyNumberFormat="1" applyFont="1" applyBorder="1" applyAlignment="1">
      <alignment horizontal="center" vertical="top"/>
    </xf>
    <xf numFmtId="4" fontId="27" fillId="0" borderId="0" xfId="0" applyNumberFormat="1" applyFont="1" applyBorder="1" applyAlignment="1">
      <alignment horizontal="center" vertical="top"/>
    </xf>
    <xf numFmtId="49" fontId="37" fillId="0" borderId="0" xfId="0" applyNumberFormat="1" applyFont="1" applyBorder="1" applyAlignment="1">
      <alignment horizontal="left" vertical="top"/>
    </xf>
    <xf numFmtId="0" fontId="37" fillId="0" borderId="0" xfId="0" applyNumberFormat="1" applyFont="1" applyFill="1" applyBorder="1" applyAlignment="1">
      <alignment horizontal="left" vertical="top" wrapText="1"/>
    </xf>
    <xf numFmtId="0" fontId="38" fillId="0" borderId="0" xfId="0" applyNumberFormat="1" applyFont="1" applyFill="1" applyBorder="1" applyAlignment="1">
      <alignment horizontal="left" vertical="top" wrapText="1"/>
    </xf>
    <xf numFmtId="49" fontId="38" fillId="0" borderId="0" xfId="0" applyNumberFormat="1" applyFont="1" applyBorder="1" applyAlignment="1">
      <alignment horizontal="left" vertical="top"/>
    </xf>
    <xf numFmtId="0" fontId="37" fillId="0" borderId="0" xfId="0" applyNumberFormat="1" applyFont="1" applyBorder="1" applyAlignment="1">
      <alignment horizontal="left" vertical="top" wrapText="1"/>
    </xf>
    <xf numFmtId="0" fontId="26" fillId="6" borderId="0" xfId="0" applyFont="1" applyFill="1" applyBorder="1" applyAlignment="1">
      <alignment horizontal="center" vertical="top"/>
    </xf>
    <xf numFmtId="0" fontId="27" fillId="6" borderId="0" xfId="0" applyFont="1" applyFill="1" applyBorder="1" applyAlignment="1">
      <alignment horizontal="center" vertical="top"/>
    </xf>
    <xf numFmtId="2" fontId="21" fillId="6" borderId="0" xfId="0" applyNumberFormat="1" applyFont="1" applyFill="1" applyBorder="1" applyAlignment="1">
      <alignment horizontal="center"/>
    </xf>
    <xf numFmtId="0" fontId="24" fillId="6" borderId="0" xfId="0" applyFont="1" applyFill="1" applyBorder="1" applyAlignment="1">
      <alignment vertical="top"/>
    </xf>
    <xf numFmtId="0" fontId="25" fillId="6" borderId="0" xfId="0" applyFont="1" applyFill="1" applyBorder="1" applyAlignment="1">
      <alignment vertical="top"/>
    </xf>
    <xf numFmtId="167" fontId="55" fillId="0" borderId="0" xfId="10" applyNumberFormat="1" applyFont="1" applyFill="1" applyBorder="1" applyAlignment="1">
      <alignment horizontal="right" vertical="top"/>
    </xf>
    <xf numFmtId="0" fontId="25" fillId="0" borderId="0" xfId="0" applyNumberFormat="1" applyFont="1" applyBorder="1" applyAlignment="1" applyProtection="1">
      <alignment vertical="top"/>
    </xf>
    <xf numFmtId="0" fontId="24" fillId="0" borderId="0" xfId="0" applyFont="1" applyFill="1" applyBorder="1" applyAlignment="1" applyProtection="1">
      <alignment vertical="top"/>
    </xf>
    <xf numFmtId="0" fontId="24" fillId="0" borderId="0" xfId="0" applyNumberFormat="1" applyFont="1" applyBorder="1" applyAlignment="1" applyProtection="1">
      <alignment vertical="top"/>
    </xf>
    <xf numFmtId="0" fontId="24" fillId="2" borderId="0" xfId="0" applyNumberFormat="1" applyFont="1" applyFill="1" applyBorder="1" applyAlignment="1" applyProtection="1">
      <alignment vertical="top"/>
    </xf>
    <xf numFmtId="0" fontId="24" fillId="0" borderId="0" xfId="0" applyFont="1" applyBorder="1" applyAlignment="1" applyProtection="1">
      <alignment vertical="top"/>
    </xf>
    <xf numFmtId="0" fontId="25" fillId="0" borderId="0" xfId="0" applyFont="1" applyFill="1" applyBorder="1" applyAlignment="1" applyProtection="1">
      <alignment horizontal="left" vertical="top"/>
    </xf>
    <xf numFmtId="0" fontId="25" fillId="0" borderId="0" xfId="0" applyFont="1" applyBorder="1" applyAlignment="1" applyProtection="1">
      <alignment horizontal="center" vertical="top" wrapText="1"/>
    </xf>
    <xf numFmtId="0" fontId="25" fillId="0" borderId="0" xfId="0" applyFont="1" applyAlignment="1" applyProtection="1">
      <alignment horizontal="left" vertical="top" wrapText="1"/>
    </xf>
    <xf numFmtId="0" fontId="35" fillId="0" borderId="6" xfId="0" applyFont="1" applyBorder="1" applyProtection="1"/>
    <xf numFmtId="0" fontId="23" fillId="0" borderId="0" xfId="0" applyFont="1" applyBorder="1" applyAlignment="1" applyProtection="1">
      <alignment vertical="top"/>
    </xf>
    <xf numFmtId="0" fontId="23" fillId="0" borderId="0" xfId="0" applyFont="1" applyFill="1" applyBorder="1" applyAlignment="1" applyProtection="1">
      <alignment vertical="top"/>
    </xf>
    <xf numFmtId="0" fontId="23" fillId="0" borderId="0" xfId="0" applyNumberFormat="1" applyFont="1" applyBorder="1" applyAlignment="1" applyProtection="1">
      <alignment vertical="top"/>
    </xf>
    <xf numFmtId="0" fontId="23" fillId="2" borderId="0" xfId="0" applyNumberFormat="1" applyFont="1" applyFill="1" applyBorder="1" applyAlignment="1" applyProtection="1">
      <alignment vertical="top"/>
    </xf>
    <xf numFmtId="0" fontId="27" fillId="0" borderId="0" xfId="0" applyFont="1" applyBorder="1" applyAlignment="1" applyProtection="1">
      <alignment vertical="top"/>
    </xf>
    <xf numFmtId="0" fontId="24" fillId="0" borderId="0" xfId="0" applyFont="1" applyAlignment="1" applyProtection="1">
      <alignment horizontal="left" vertical="top"/>
    </xf>
    <xf numFmtId="49" fontId="34" fillId="0" borderId="0" xfId="0" applyNumberFormat="1" applyFont="1" applyAlignment="1" applyProtection="1">
      <alignment horizontal="left" vertical="top" wrapText="1"/>
    </xf>
    <xf numFmtId="0" fontId="25" fillId="0" borderId="0" xfId="0" applyFont="1" applyBorder="1" applyAlignment="1" applyProtection="1">
      <alignment vertical="top"/>
    </xf>
    <xf numFmtId="0" fontId="24" fillId="0" borderId="0" xfId="0" applyFont="1" applyFill="1" applyBorder="1" applyAlignment="1" applyProtection="1">
      <alignment horizontal="left" vertical="top"/>
    </xf>
    <xf numFmtId="0" fontId="25" fillId="0" borderId="0" xfId="0" applyNumberFormat="1" applyFont="1" applyBorder="1" applyAlignment="1" applyProtection="1">
      <alignment horizontal="left" vertical="top"/>
    </xf>
    <xf numFmtId="0" fontId="34" fillId="0" borderId="0" xfId="0" applyNumberFormat="1" applyFont="1" applyBorder="1" applyAlignment="1" applyProtection="1">
      <alignment horizontal="left" vertical="top" wrapText="1"/>
    </xf>
    <xf numFmtId="0" fontId="25" fillId="0" borderId="0" xfId="0" applyFont="1" applyFill="1" applyBorder="1" applyAlignment="1" applyProtection="1">
      <alignment vertical="top"/>
    </xf>
    <xf numFmtId="49" fontId="22" fillId="3" borderId="0" xfId="0" applyNumberFormat="1" applyFont="1" applyFill="1" applyBorder="1" applyAlignment="1" applyProtection="1">
      <alignment horizontal="left" vertical="top"/>
    </xf>
    <xf numFmtId="49" fontId="34" fillId="3" borderId="0" xfId="0" applyNumberFormat="1" applyFont="1" applyFill="1" applyBorder="1" applyAlignment="1" applyProtection="1">
      <alignment horizontal="left" vertical="top" wrapText="1"/>
    </xf>
    <xf numFmtId="0" fontId="22" fillId="3" borderId="0" xfId="0" applyFont="1" applyFill="1" applyBorder="1" applyAlignment="1" applyProtection="1">
      <alignment vertical="top"/>
    </xf>
    <xf numFmtId="0" fontId="22" fillId="0" borderId="0" xfId="0" applyFont="1" applyFill="1" applyBorder="1" applyAlignment="1" applyProtection="1">
      <alignment vertical="top"/>
    </xf>
    <xf numFmtId="0" fontId="22" fillId="3" borderId="0" xfId="0" applyNumberFormat="1" applyFont="1" applyFill="1" applyBorder="1" applyAlignment="1" applyProtection="1">
      <alignment horizontal="center" vertical="top"/>
    </xf>
    <xf numFmtId="0" fontId="22" fillId="4" borderId="0" xfId="0" applyNumberFormat="1" applyFont="1" applyFill="1" applyBorder="1" applyAlignment="1" applyProtection="1">
      <alignment vertical="top"/>
    </xf>
    <xf numFmtId="0" fontId="22" fillId="4" borderId="0" xfId="0" applyFont="1" applyFill="1" applyBorder="1" applyAlignment="1" applyProtection="1">
      <alignment vertical="top"/>
    </xf>
    <xf numFmtId="0" fontId="22" fillId="0" borderId="0" xfId="0" applyNumberFormat="1" applyFont="1" applyFill="1" applyBorder="1" applyAlignment="1" applyProtection="1">
      <alignment horizontal="center" vertical="top"/>
    </xf>
    <xf numFmtId="0" fontId="36" fillId="0" borderId="0" xfId="0" applyFont="1" applyAlignment="1" applyProtection="1">
      <alignment horizontal="left" vertical="top"/>
    </xf>
    <xf numFmtId="0" fontId="34" fillId="0" borderId="0" xfId="0" applyFont="1" applyAlignment="1" applyProtection="1">
      <alignment horizontal="left" vertical="top"/>
    </xf>
    <xf numFmtId="0" fontId="33" fillId="0" borderId="0" xfId="0" applyFont="1" applyBorder="1" applyProtection="1"/>
    <xf numFmtId="0" fontId="33" fillId="0" borderId="0" xfId="0" applyFont="1" applyAlignment="1" applyProtection="1">
      <alignment horizontal="left"/>
    </xf>
    <xf numFmtId="0" fontId="33" fillId="0" borderId="0" xfId="0" applyFont="1" applyProtection="1"/>
    <xf numFmtId="0" fontId="33" fillId="0" borderId="0" xfId="0" applyFont="1" applyBorder="1" applyAlignment="1" applyProtection="1"/>
    <xf numFmtId="0" fontId="33" fillId="0" borderId="0" xfId="0" applyFont="1" applyBorder="1" applyAlignment="1" applyProtection="1">
      <alignment horizontal="left"/>
    </xf>
    <xf numFmtId="0" fontId="57" fillId="0" borderId="0" xfId="0" applyFont="1" applyAlignment="1" applyProtection="1">
      <alignment wrapText="1"/>
    </xf>
    <xf numFmtId="0" fontId="34" fillId="0" borderId="0" xfId="0" applyFont="1" applyAlignment="1" applyProtection="1">
      <alignment horizontal="left" vertical="top" wrapText="1"/>
    </xf>
    <xf numFmtId="0" fontId="58" fillId="0" borderId="0" xfId="0" applyFont="1" applyAlignment="1" applyProtection="1">
      <alignment horizontal="left"/>
    </xf>
    <xf numFmtId="0" fontId="33" fillId="0" borderId="0" xfId="0" applyFont="1" applyAlignment="1" applyProtection="1"/>
    <xf numFmtId="17" fontId="34" fillId="0" borderId="0" xfId="0" applyNumberFormat="1" applyFont="1" applyAlignment="1" applyProtection="1">
      <alignment horizontal="left" vertical="top" wrapText="1"/>
    </xf>
    <xf numFmtId="0" fontId="63" fillId="0" borderId="0" xfId="0" applyFont="1" applyAlignment="1" applyProtection="1">
      <alignment horizontal="left" vertical="top" wrapText="1"/>
    </xf>
    <xf numFmtId="0" fontId="33" fillId="0" borderId="0" xfId="0" applyFont="1" applyAlignment="1" applyProtection="1">
      <alignment horizontal="center"/>
    </xf>
    <xf numFmtId="0" fontId="61" fillId="0" borderId="0" xfId="0" applyFont="1" applyAlignment="1" applyProtection="1">
      <alignment horizontal="left"/>
    </xf>
    <xf numFmtId="0" fontId="47" fillId="0" borderId="7" xfId="0" applyFont="1" applyFill="1" applyBorder="1" applyAlignment="1" applyProtection="1">
      <alignment vertical="top"/>
    </xf>
    <xf numFmtId="0" fontId="34" fillId="0" borderId="10" xfId="0" applyFont="1" applyBorder="1" applyAlignment="1" applyProtection="1">
      <alignment horizontal="left"/>
    </xf>
    <xf numFmtId="0" fontId="23" fillId="0" borderId="5" xfId="0" applyFont="1" applyBorder="1" applyAlignment="1" applyProtection="1">
      <alignment horizontal="center" wrapText="1"/>
    </xf>
    <xf numFmtId="0" fontId="33" fillId="0" borderId="10" xfId="0" applyFont="1" applyBorder="1" applyAlignment="1" applyProtection="1">
      <alignment horizontal="left"/>
    </xf>
    <xf numFmtId="0" fontId="49" fillId="0" borderId="11" xfId="0" applyFont="1" applyBorder="1" applyProtection="1"/>
    <xf numFmtId="1" fontId="39" fillId="0" borderId="8" xfId="0" applyNumberFormat="1" applyFont="1" applyBorder="1" applyAlignment="1" applyProtection="1">
      <alignment horizontal="left"/>
    </xf>
    <xf numFmtId="0" fontId="45" fillId="0" borderId="7" xfId="0" applyNumberFormat="1" applyFont="1" applyBorder="1" applyProtection="1"/>
    <xf numFmtId="0" fontId="0" fillId="0" borderId="0" xfId="0" applyNumberFormat="1" applyProtection="1"/>
    <xf numFmtId="0" fontId="45" fillId="0" borderId="9" xfId="0" applyNumberFormat="1" applyFont="1" applyBorder="1" applyProtection="1"/>
    <xf numFmtId="0" fontId="0" fillId="0" borderId="0" xfId="0" applyNumberFormat="1" applyFill="1" applyProtection="1"/>
    <xf numFmtId="16" fontId="23" fillId="0" borderId="5" xfId="0" applyNumberFormat="1" applyFont="1" applyBorder="1" applyAlignment="1" applyProtection="1">
      <alignment horizontal="center" wrapText="1"/>
    </xf>
    <xf numFmtId="49" fontId="23" fillId="0" borderId="9" xfId="0" applyNumberFormat="1" applyFont="1" applyBorder="1" applyAlignment="1" applyProtection="1">
      <alignment horizontal="left"/>
    </xf>
    <xf numFmtId="0" fontId="23" fillId="0" borderId="9" xfId="0" applyNumberFormat="1" applyFont="1" applyBorder="1" applyAlignment="1" applyProtection="1">
      <alignment horizontal="left" wrapText="1"/>
    </xf>
    <xf numFmtId="0" fontId="42" fillId="0" borderId="0" xfId="0" applyNumberFormat="1" applyFont="1" applyAlignment="1" applyProtection="1">
      <alignment horizontal="center"/>
    </xf>
    <xf numFmtId="0" fontId="23" fillId="0" borderId="9" xfId="0" applyNumberFormat="1" applyFont="1" applyBorder="1" applyAlignment="1" applyProtection="1">
      <alignment horizontal="left"/>
    </xf>
    <xf numFmtId="0" fontId="22" fillId="0" borderId="0" xfId="0" applyNumberFormat="1" applyFont="1" applyAlignment="1" applyProtection="1">
      <alignment horizontal="center"/>
    </xf>
    <xf numFmtId="0" fontId="43" fillId="0" borderId="0" xfId="0" applyNumberFormat="1" applyFont="1" applyAlignment="1" applyProtection="1">
      <alignment horizontal="left"/>
    </xf>
    <xf numFmtId="0" fontId="43" fillId="0" borderId="0" xfId="0" applyNumberFormat="1" applyFont="1" applyFill="1" applyAlignment="1" applyProtection="1">
      <alignment horizontal="left"/>
    </xf>
    <xf numFmtId="49" fontId="47" fillId="0" borderId="20" xfId="0" applyNumberFormat="1" applyFont="1" applyBorder="1" applyAlignment="1" applyProtection="1">
      <alignment horizontal="center"/>
    </xf>
    <xf numFmtId="0" fontId="48" fillId="0" borderId="12" xfId="0" applyFont="1" applyBorder="1" applyAlignment="1" applyProtection="1">
      <alignment horizontal="left" vertical="top"/>
    </xf>
    <xf numFmtId="0" fontId="48" fillId="0" borderId="13" xfId="0" applyFont="1" applyBorder="1" applyAlignment="1" applyProtection="1">
      <alignment horizontal="left" vertical="top"/>
    </xf>
    <xf numFmtId="0" fontId="44" fillId="0" borderId="9" xfId="0" applyFont="1" applyBorder="1" applyAlignment="1" applyProtection="1">
      <alignment horizontal="left" vertical="top"/>
    </xf>
    <xf numFmtId="0" fontId="34" fillId="0" borderId="21" xfId="0" applyFont="1" applyBorder="1" applyAlignment="1" applyProtection="1">
      <alignment horizontal="left"/>
    </xf>
    <xf numFmtId="0" fontId="33" fillId="0" borderId="11" xfId="0" applyFont="1" applyBorder="1" applyProtection="1"/>
    <xf numFmtId="0" fontId="33" fillId="0" borderId="10" xfId="0" applyFont="1" applyBorder="1" applyProtection="1"/>
    <xf numFmtId="0" fontId="33" fillId="0" borderId="11" xfId="0" applyFont="1" applyBorder="1" applyAlignment="1" applyProtection="1">
      <alignment horizontal="center"/>
    </xf>
    <xf numFmtId="0" fontId="34" fillId="0" borderId="0" xfId="0" applyFont="1" applyProtection="1"/>
    <xf numFmtId="0" fontId="48" fillId="0" borderId="14" xfId="0" applyFont="1" applyBorder="1" applyAlignment="1" applyProtection="1">
      <alignment horizontal="left" vertical="top"/>
    </xf>
    <xf numFmtId="0" fontId="48" fillId="0" borderId="15" xfId="0" applyFont="1" applyBorder="1" applyAlignment="1" applyProtection="1">
      <alignment horizontal="left" vertical="top"/>
    </xf>
    <xf numFmtId="10" fontId="47" fillId="0" borderId="5" xfId="10" applyNumberFormat="1" applyFont="1" applyFill="1" applyBorder="1" applyAlignment="1" applyProtection="1">
      <alignment horizontal="center"/>
    </xf>
    <xf numFmtId="0" fontId="50" fillId="0" borderId="5" xfId="0" applyFont="1" applyBorder="1" applyAlignment="1" applyProtection="1">
      <alignment horizontal="left" vertical="top"/>
    </xf>
    <xf numFmtId="1" fontId="0" fillId="0" borderId="9" xfId="0" applyNumberFormat="1" applyFont="1" applyBorder="1" applyProtection="1"/>
    <xf numFmtId="0" fontId="33" fillId="0" borderId="9" xfId="6" applyNumberFormat="1" applyFont="1" applyBorder="1" applyProtection="1"/>
    <xf numFmtId="0" fontId="47" fillId="0" borderId="11" xfId="0" applyFont="1" applyBorder="1" applyAlignment="1" applyProtection="1">
      <alignment horizontal="center"/>
    </xf>
    <xf numFmtId="1" fontId="51" fillId="0" borderId="5" xfId="0" applyNumberFormat="1" applyFont="1" applyBorder="1" applyProtection="1"/>
    <xf numFmtId="167" fontId="47" fillId="0" borderId="5" xfId="10" applyNumberFormat="1" applyFont="1" applyFill="1" applyBorder="1" applyAlignment="1" applyProtection="1">
      <alignment horizontal="center"/>
    </xf>
    <xf numFmtId="1" fontId="51" fillId="0" borderId="12" xfId="0" applyNumberFormat="1" applyFont="1" applyBorder="1" applyProtection="1"/>
    <xf numFmtId="0" fontId="50" fillId="0" borderId="12" xfId="0" applyFont="1" applyBorder="1" applyAlignment="1" applyProtection="1">
      <alignment horizontal="left" vertical="top"/>
    </xf>
    <xf numFmtId="0" fontId="0" fillId="0" borderId="9" xfId="0" applyNumberFormat="1" applyFont="1" applyBorder="1" applyProtection="1"/>
    <xf numFmtId="0" fontId="47" fillId="0" borderId="5" xfId="0" applyFont="1" applyBorder="1" applyAlignment="1" applyProtection="1">
      <alignment horizontal="center"/>
    </xf>
    <xf numFmtId="0" fontId="49" fillId="0" borderId="11" xfId="0" applyFont="1" applyBorder="1" applyAlignment="1" applyProtection="1">
      <alignment horizontal="center"/>
    </xf>
    <xf numFmtId="0" fontId="33" fillId="0" borderId="5" xfId="0" applyFont="1" applyBorder="1" applyProtection="1"/>
    <xf numFmtId="0" fontId="33" fillId="0" borderId="13" xfId="0" applyFont="1" applyBorder="1" applyAlignment="1" applyProtection="1">
      <alignment horizontal="center"/>
    </xf>
    <xf numFmtId="0" fontId="51" fillId="0" borderId="12" xfId="0" applyNumberFormat="1" applyFont="1" applyBorder="1" applyProtection="1"/>
    <xf numFmtId="0" fontId="35" fillId="0" borderId="16" xfId="0" applyFont="1" applyBorder="1" applyAlignment="1" applyProtection="1">
      <alignment horizontal="left"/>
    </xf>
    <xf numFmtId="1" fontId="0" fillId="0" borderId="0" xfId="0" applyNumberFormat="1" applyProtection="1"/>
    <xf numFmtId="0" fontId="38" fillId="0" borderId="0" xfId="0" applyFont="1" applyProtection="1"/>
    <xf numFmtId="4" fontId="28" fillId="0" borderId="0" xfId="0" applyNumberFormat="1" applyFont="1" applyFill="1" applyBorder="1" applyAlignment="1" applyProtection="1">
      <alignment horizontal="center" vertical="top"/>
      <protection locked="0"/>
    </xf>
    <xf numFmtId="4" fontId="28" fillId="0" borderId="0" xfId="0" applyNumberFormat="1" applyFont="1" applyFill="1" applyBorder="1" applyAlignment="1" applyProtection="1">
      <alignment vertical="top"/>
      <protection locked="0"/>
    </xf>
    <xf numFmtId="4" fontId="28" fillId="0" borderId="0" xfId="0" applyNumberFormat="1" applyFont="1" applyBorder="1" applyAlignment="1" applyProtection="1">
      <alignment vertical="top"/>
      <protection locked="0"/>
    </xf>
    <xf numFmtId="4" fontId="26" fillId="0" borderId="0" xfId="0" applyNumberFormat="1" applyFont="1" applyBorder="1" applyAlignment="1" applyProtection="1">
      <alignment vertical="top"/>
      <protection locked="0"/>
    </xf>
    <xf numFmtId="4" fontId="28" fillId="0" borderId="0" xfId="0" applyNumberFormat="1" applyFont="1" applyBorder="1" applyAlignment="1" applyProtection="1">
      <alignment horizontal="center" vertical="top"/>
      <protection locked="0"/>
    </xf>
    <xf numFmtId="0" fontId="29" fillId="0" borderId="4" xfId="0" applyFont="1" applyBorder="1" applyAlignment="1" applyProtection="1">
      <alignment vertical="top"/>
      <protection locked="0"/>
    </xf>
    <xf numFmtId="0" fontId="22" fillId="0" borderId="0" xfId="0" applyFont="1" applyBorder="1" applyAlignment="1" applyProtection="1">
      <alignment vertical="top"/>
      <protection locked="0"/>
    </xf>
    <xf numFmtId="0" fontId="33" fillId="0" borderId="4" xfId="0" applyNumberFormat="1" applyFont="1" applyBorder="1" applyAlignment="1" applyProtection="1">
      <alignment vertical="top"/>
      <protection locked="0"/>
    </xf>
    <xf numFmtId="4" fontId="25" fillId="0" borderId="0" xfId="0" applyNumberFormat="1" applyFont="1" applyBorder="1" applyAlignment="1" applyProtection="1">
      <alignment vertical="top"/>
      <protection locked="0"/>
    </xf>
    <xf numFmtId="49" fontId="33" fillId="0" borderId="4" xfId="0" applyNumberFormat="1" applyFont="1" applyBorder="1" applyAlignment="1" applyProtection="1">
      <alignment vertical="top"/>
      <protection locked="0"/>
    </xf>
    <xf numFmtId="0" fontId="34" fillId="0" borderId="0" xfId="0" applyFont="1" applyAlignment="1">
      <alignment horizontal="left" vertical="top" wrapText="1"/>
    </xf>
    <xf numFmtId="0" fontId="13" fillId="0" borderId="1" xfId="0" applyFont="1" applyBorder="1" applyAlignment="1" applyProtection="1">
      <alignment horizontal="center" vertical="top" wrapText="1"/>
    </xf>
  </cellXfs>
  <cellStyles count="12">
    <cellStyle name="Navadno" xfId="0" builtinId="0"/>
    <cellStyle name="Navadno 17" xfId="1"/>
    <cellStyle name="Navadno 18" xfId="2"/>
    <cellStyle name="Navadno 2" xfId="3"/>
    <cellStyle name="Navadno 2 2" xfId="4"/>
    <cellStyle name="Navadno 24" xfId="5"/>
    <cellStyle name="Navadno_B1_krovska" xfId="6"/>
    <cellStyle name="Normal 3" xfId="7"/>
    <cellStyle name="Normal_N36023 (2)" xfId="8"/>
    <cellStyle name="Normal_PL_SD" xfId="9"/>
    <cellStyle name="Odstotek" xfId="10" builtinId="5"/>
    <cellStyle name="Valuta" xfId="11" builtinId="4"/>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tableStyleElement type="wholeTable" dxfId="1"/>
      <tableStyleElement type="headerRow" dxfId="0"/>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CCC"/>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mail.projekt.si/DELOVNI/VODOVODI-Ljubljanica/sklop%201-1/PGD/popis/11890-1/vzorci/Popis_vzorec_vodohra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Strojniki\PLIN\JPE%20LJUBLJANA\plin_JPE_RV%2033_8089\00_04_05_09_PZI_8089\05_01_Strojne_instalacije_in_strojna_oprema\PZI_RV33_POPI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_Nizke_gradnje_2\14382_Kolesarska%20Ajdovscina\txt\ODSEK%204\ocena%20inv\14382-4_3_Kolesarska%20Ajd-Ods%204_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DELOVNI\VODOVODI-Ljubljanica\sklop%201-1\PGD\popis\11890-1\11890-1_3-2%20PC_Ma&#269;kovec_popis_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SNOVA"/>
      <sheetName val="REKAPITULACIJA NAČRTA"/>
      <sheetName val="UVOD V PREDRAČUN"/>
      <sheetName val="PC Mačkovec"/>
      <sheetName val="REKAPITULACIJA PROJEKTA"/>
      <sheetName val="HPR_SD_stara verzija"/>
    </sheetNames>
    <sheetDataSet>
      <sheetData sheetId="0" refreshError="1">
        <row r="36">
          <cell r="B36">
            <v>1</v>
          </cell>
        </row>
      </sheetData>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snova"/>
      <sheetName val="ARMATURA"/>
      <sheetName val="MATERIAL"/>
      <sheetName val="REKAPITULACIJA"/>
    </sheetNames>
    <sheetDataSet>
      <sheetData sheetId="0" refreshError="1">
        <row r="12">
          <cell r="B12">
            <v>240</v>
          </cell>
        </row>
        <row r="14">
          <cell r="B14">
            <v>1</v>
          </cell>
        </row>
      </sheetData>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SNOVA"/>
      <sheetName val="UVOD V PREDRAČUN"/>
      <sheetName val="REKAPITULACIJA"/>
      <sheetName val="Površine za kolesarje"/>
      <sheetName val="Površine za pešce"/>
      <sheetName val="HPR_SD_stara verzija"/>
    </sheetNames>
    <sheetDataSet>
      <sheetData sheetId="0">
        <row r="36">
          <cell r="B36">
            <v>1</v>
          </cell>
        </row>
      </sheetData>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SNOVA"/>
      <sheetName val="REKAPITULACIJA NAČRTA"/>
      <sheetName val="UVOD V PREDRAČUN"/>
      <sheetName val="PC Mačkovec"/>
      <sheetName val="REKAPITULACIJA PROJEKTA"/>
      <sheetName val="HPR_SD_stara verzija"/>
    </sheetNames>
    <sheetDataSet>
      <sheetData sheetId="0" refreshError="1">
        <row r="36">
          <cell r="B36">
            <v>1</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dimension ref="A1:U186"/>
  <sheetViews>
    <sheetView view="pageBreakPreview" zoomScale="115" zoomScaleNormal="100" zoomScaleSheetLayoutView="115" workbookViewId="0">
      <selection activeCell="A22" sqref="A22"/>
    </sheetView>
  </sheetViews>
  <sheetFormatPr defaultColWidth="20.7109375" defaultRowHeight="12.75" x14ac:dyDescent="0.2"/>
  <cols>
    <col min="1" max="1" width="41.140625" style="385" customWidth="1"/>
    <col min="2" max="2" width="48" style="394" customWidth="1"/>
    <col min="3" max="3" width="10.7109375" style="385" customWidth="1"/>
    <col min="4" max="4" width="38.42578125" style="384" customWidth="1"/>
    <col min="5" max="5" width="59" style="385" customWidth="1"/>
    <col min="6" max="6" width="2.7109375" style="391" customWidth="1"/>
    <col min="7" max="7" width="9.140625" style="384" customWidth="1"/>
    <col min="8" max="8" width="36.7109375" style="385" customWidth="1"/>
    <col min="9" max="9" width="2.7109375" style="391" customWidth="1"/>
    <col min="10" max="10" width="9.140625" style="384" customWidth="1"/>
    <col min="11" max="11" width="36.7109375" style="385" customWidth="1"/>
    <col min="12" max="12" width="40.140625" style="384" bestFit="1" customWidth="1"/>
    <col min="13" max="13" width="18.28515625" style="385" customWidth="1"/>
    <col min="14" max="14" width="20.5703125" style="385" customWidth="1"/>
    <col min="15" max="16384" width="20.7109375" style="385"/>
  </cols>
  <sheetData>
    <row r="1" spans="1:21" s="353" customFormat="1" ht="14.25" customHeight="1" x14ac:dyDescent="0.2">
      <c r="A1" s="352"/>
      <c r="B1" s="352"/>
      <c r="C1" s="352"/>
      <c r="D1" s="352"/>
      <c r="F1" s="354"/>
      <c r="I1" s="354"/>
      <c r="L1" s="355"/>
      <c r="M1" s="356"/>
      <c r="N1" s="357"/>
      <c r="Q1" s="358"/>
      <c r="R1" s="359"/>
    </row>
    <row r="2" spans="1:21" s="362" customFormat="1" ht="24" thickBot="1" x14ac:dyDescent="0.4">
      <c r="A2" s="360" t="str">
        <f>IF(OSNOVA!$B$41=1,CONCATENATE("POPIS DEL"),CONCATENATE("POPIS DEL"))</f>
        <v>POPIS DEL</v>
      </c>
      <c r="B2" s="360"/>
      <c r="C2" s="361"/>
      <c r="F2" s="363"/>
      <c r="I2" s="363"/>
      <c r="L2" s="364"/>
      <c r="M2" s="365"/>
    </row>
    <row r="3" spans="1:21" s="353" customFormat="1" ht="14.25" customHeight="1" x14ac:dyDescent="0.2">
      <c r="A3" s="366"/>
      <c r="B3" s="367"/>
      <c r="C3" s="356"/>
      <c r="F3" s="354"/>
      <c r="I3" s="354"/>
      <c r="L3" s="355"/>
      <c r="M3" s="368"/>
      <c r="N3" s="357"/>
      <c r="O3" s="369"/>
      <c r="Q3" s="369"/>
    </row>
    <row r="4" spans="1:21" s="353" customFormat="1" ht="12.75" customHeight="1" x14ac:dyDescent="0.2">
      <c r="A4" s="370" t="str">
        <f>+E32</f>
        <v>Osnovni podatki o projektni dokumentaciji:</v>
      </c>
      <c r="B4" s="371"/>
      <c r="C4" s="352"/>
      <c r="F4" s="352"/>
      <c r="I4" s="352"/>
      <c r="L4" s="355"/>
      <c r="M4" s="368"/>
      <c r="N4" s="372"/>
    </row>
    <row r="5" spans="1:21" s="376" customFormat="1" ht="15.75" x14ac:dyDescent="0.2">
      <c r="A5" s="373"/>
      <c r="B5" s="374"/>
      <c r="C5" s="375"/>
      <c r="F5" s="377"/>
      <c r="I5" s="377"/>
      <c r="L5" s="378"/>
      <c r="M5" s="379"/>
      <c r="R5" s="353"/>
      <c r="T5" s="380"/>
      <c r="U5" s="380"/>
    </row>
    <row r="6" spans="1:21" ht="15.75" x14ac:dyDescent="0.2">
      <c r="A6" s="381"/>
      <c r="B6" s="382"/>
      <c r="C6" s="383"/>
      <c r="F6" s="386"/>
      <c r="I6" s="386"/>
      <c r="L6" s="387"/>
    </row>
    <row r="7" spans="1:21" ht="15" x14ac:dyDescent="0.25">
      <c r="A7" s="381" t="s">
        <v>113</v>
      </c>
      <c r="B7" s="388" t="s">
        <v>153</v>
      </c>
      <c r="C7" s="383"/>
      <c r="F7" s="386"/>
      <c r="I7" s="386"/>
      <c r="L7" s="387"/>
    </row>
    <row r="8" spans="1:21" ht="15.75" x14ac:dyDescent="0.2">
      <c r="A8" s="381"/>
      <c r="B8" s="389"/>
      <c r="C8" s="383"/>
      <c r="F8" s="386"/>
      <c r="I8" s="386"/>
      <c r="L8" s="387"/>
    </row>
    <row r="9" spans="1:21" ht="15.75" x14ac:dyDescent="0.2">
      <c r="A9" s="381"/>
      <c r="B9" s="389"/>
      <c r="C9" s="383"/>
      <c r="F9" s="386"/>
      <c r="I9" s="386"/>
      <c r="L9" s="387"/>
    </row>
    <row r="10" spans="1:21" ht="15.75" x14ac:dyDescent="0.2">
      <c r="A10" s="381" t="s">
        <v>111</v>
      </c>
      <c r="B10" s="453" t="s">
        <v>347</v>
      </c>
      <c r="C10" s="383"/>
      <c r="F10" s="386"/>
      <c r="I10" s="386"/>
      <c r="L10" s="387"/>
    </row>
    <row r="11" spans="1:21" ht="15.75" x14ac:dyDescent="0.2">
      <c r="A11" s="381"/>
      <c r="B11" s="453" t="s">
        <v>348</v>
      </c>
      <c r="C11" s="383"/>
      <c r="F11" s="386"/>
      <c r="I11" s="386"/>
      <c r="L11" s="387"/>
    </row>
    <row r="12" spans="1:21" ht="15.75" x14ac:dyDescent="0.2">
      <c r="A12" s="381"/>
      <c r="B12" s="453" t="s">
        <v>349</v>
      </c>
      <c r="C12" s="383"/>
      <c r="F12" s="386"/>
      <c r="I12" s="386"/>
      <c r="L12" s="387"/>
    </row>
    <row r="13" spans="1:21" ht="15.75" x14ac:dyDescent="0.25">
      <c r="A13" s="381"/>
      <c r="B13" s="390"/>
      <c r="C13" s="383"/>
      <c r="F13" s="386"/>
      <c r="I13" s="386"/>
      <c r="L13" s="387"/>
    </row>
    <row r="14" spans="1:21" ht="15.75" x14ac:dyDescent="0.2">
      <c r="A14" s="381" t="s">
        <v>112</v>
      </c>
      <c r="B14" s="389" t="s">
        <v>137</v>
      </c>
      <c r="C14" s="383"/>
      <c r="F14" s="386"/>
      <c r="I14" s="386"/>
      <c r="L14" s="387"/>
    </row>
    <row r="15" spans="1:21" ht="24" customHeight="1" x14ac:dyDescent="0.2">
      <c r="A15" s="381"/>
      <c r="B15" s="389"/>
      <c r="C15" s="383"/>
      <c r="F15" s="386"/>
      <c r="I15" s="386"/>
      <c r="L15" s="387"/>
    </row>
    <row r="16" spans="1:21" ht="15.75" x14ac:dyDescent="0.2">
      <c r="A16" s="381"/>
      <c r="B16" s="389"/>
    </row>
    <row r="17" spans="1:14" ht="15.75" x14ac:dyDescent="0.2">
      <c r="A17" s="381" t="s">
        <v>122</v>
      </c>
      <c r="B17" s="389" t="s">
        <v>344</v>
      </c>
    </row>
    <row r="18" spans="1:14" ht="18" customHeight="1" x14ac:dyDescent="0.2">
      <c r="A18" s="381"/>
      <c r="B18" s="389"/>
    </row>
    <row r="19" spans="1:14" ht="15.75" x14ac:dyDescent="0.2">
      <c r="A19" s="381"/>
      <c r="B19" s="389"/>
    </row>
    <row r="20" spans="1:14" ht="15.75" x14ac:dyDescent="0.2">
      <c r="A20" s="381" t="s">
        <v>5</v>
      </c>
      <c r="B20" s="389">
        <v>11826</v>
      </c>
    </row>
    <row r="21" spans="1:14" ht="15.75" x14ac:dyDescent="0.2">
      <c r="A21" s="381"/>
      <c r="B21" s="389"/>
    </row>
    <row r="22" spans="1:14" ht="15.75" x14ac:dyDescent="0.2">
      <c r="A22" s="381"/>
      <c r="B22" s="389"/>
    </row>
    <row r="23" spans="1:14" ht="15.75" x14ac:dyDescent="0.2">
      <c r="A23" s="381" t="s">
        <v>114</v>
      </c>
      <c r="B23" s="389" t="s">
        <v>345</v>
      </c>
    </row>
    <row r="24" spans="1:14" ht="15.75" x14ac:dyDescent="0.2">
      <c r="A24" s="381"/>
      <c r="B24" s="392"/>
    </row>
    <row r="25" spans="1:14" ht="15.75" x14ac:dyDescent="0.2">
      <c r="A25" s="381"/>
      <c r="B25" s="389"/>
    </row>
    <row r="26" spans="1:14" ht="15" x14ac:dyDescent="0.2">
      <c r="A26" s="381" t="s">
        <v>115</v>
      </c>
      <c r="B26" s="393" t="s">
        <v>346</v>
      </c>
    </row>
    <row r="27" spans="1:14" ht="18" x14ac:dyDescent="0.25">
      <c r="A27" s="381"/>
      <c r="D27" s="395"/>
      <c r="G27" s="395"/>
    </row>
    <row r="28" spans="1:14" ht="18" hidden="1" x14ac:dyDescent="0.2">
      <c r="B28" s="396"/>
    </row>
    <row r="29" spans="1:14" ht="36.75" hidden="1" thickBot="1" x14ac:dyDescent="0.3">
      <c r="A29" s="397" t="s">
        <v>123</v>
      </c>
      <c r="B29" s="398" t="s">
        <v>148</v>
      </c>
    </row>
    <row r="30" spans="1:14" ht="18.75" hidden="1" thickBot="1" x14ac:dyDescent="0.3">
      <c r="A30" s="399"/>
      <c r="B30" s="400"/>
      <c r="D30" s="401" t="s">
        <v>0</v>
      </c>
      <c r="E30" s="402"/>
      <c r="F30" s="403"/>
      <c r="G30" s="401" t="s">
        <v>0</v>
      </c>
      <c r="H30" s="404"/>
      <c r="I30" s="403"/>
      <c r="J30" s="401" t="s">
        <v>0</v>
      </c>
      <c r="K30" s="404"/>
      <c r="L30" s="403"/>
      <c r="M30" s="403"/>
      <c r="N30" s="405"/>
    </row>
    <row r="31" spans="1:14" ht="18.75" hidden="1" thickBot="1" x14ac:dyDescent="0.3">
      <c r="A31" s="397" t="s">
        <v>126</v>
      </c>
      <c r="B31" s="406" t="s">
        <v>151</v>
      </c>
      <c r="D31" s="407" t="str">
        <f>+OZN</f>
        <v>0/2-1</v>
      </c>
      <c r="E31" s="408" t="str">
        <f>DEL</f>
        <v>Načrt prometnih površin  in odvodnjavanja</v>
      </c>
      <c r="F31" s="409"/>
      <c r="G31" s="407" t="s">
        <v>47</v>
      </c>
      <c r="H31" s="410" t="s">
        <v>47</v>
      </c>
      <c r="I31" s="411"/>
      <c r="J31" s="407" t="s">
        <v>47</v>
      </c>
      <c r="K31" s="410" t="s">
        <v>47</v>
      </c>
      <c r="L31" s="412"/>
      <c r="M31" s="409"/>
      <c r="N31" s="413"/>
    </row>
    <row r="32" spans="1:14" ht="18.75" hidden="1" thickBot="1" x14ac:dyDescent="0.3">
      <c r="A32" s="397"/>
      <c r="B32" s="414"/>
      <c r="D32" s="415"/>
      <c r="E32" s="416" t="s">
        <v>116</v>
      </c>
      <c r="F32" s="403"/>
      <c r="G32" s="417"/>
      <c r="H32" s="417"/>
      <c r="I32" s="403"/>
      <c r="J32" s="417"/>
      <c r="K32" s="417"/>
      <c r="L32" s="403"/>
      <c r="M32" s="403"/>
      <c r="N32" s="405"/>
    </row>
    <row r="33" spans="1:14" ht="32.25" hidden="1" thickBot="1" x14ac:dyDescent="0.3">
      <c r="A33" s="418" t="s">
        <v>4</v>
      </c>
      <c r="B33" s="389" t="s">
        <v>147</v>
      </c>
      <c r="C33" s="419"/>
      <c r="D33" s="415"/>
      <c r="E33" s="416" t="s">
        <v>127</v>
      </c>
      <c r="F33" s="403"/>
      <c r="G33" s="417"/>
      <c r="H33" s="417"/>
      <c r="I33" s="403"/>
      <c r="J33" s="417"/>
      <c r="K33" s="417"/>
      <c r="L33" s="403"/>
      <c r="M33" s="403"/>
      <c r="N33" s="405"/>
    </row>
    <row r="34" spans="1:14" ht="18.75" hidden="1" thickBot="1" x14ac:dyDescent="0.3">
      <c r="A34" s="420"/>
      <c r="B34" s="421"/>
      <c r="C34" s="422"/>
      <c r="D34" s="423"/>
      <c r="E34" s="424" t="s">
        <v>124</v>
      </c>
      <c r="G34" s="417"/>
      <c r="H34" s="417"/>
      <c r="J34" s="417"/>
      <c r="K34" s="417"/>
      <c r="L34" s="403"/>
      <c r="M34" s="403"/>
      <c r="N34" s="405"/>
    </row>
    <row r="35" spans="1:14" ht="18.75" hidden="1" thickBot="1" x14ac:dyDescent="0.3">
      <c r="A35" s="397" t="s">
        <v>129</v>
      </c>
      <c r="B35" s="425">
        <v>1</v>
      </c>
      <c r="D35" s="426" t="s">
        <v>47</v>
      </c>
      <c r="E35" s="426" t="s">
        <v>142</v>
      </c>
      <c r="G35" s="417"/>
      <c r="H35" s="417"/>
      <c r="J35" s="417"/>
      <c r="K35" s="417"/>
      <c r="L35" s="403"/>
      <c r="M35" s="403"/>
      <c r="N35" s="405"/>
    </row>
    <row r="36" spans="1:14" ht="18.75" hidden="1" thickBot="1" x14ac:dyDescent="0.3">
      <c r="A36" s="420"/>
      <c r="B36" s="421"/>
      <c r="C36" s="422"/>
      <c r="D36" s="426"/>
      <c r="E36" s="426" t="s">
        <v>149</v>
      </c>
      <c r="F36" s="403"/>
      <c r="G36" s="427"/>
      <c r="H36" s="428"/>
      <c r="I36" s="403"/>
      <c r="J36" s="427"/>
      <c r="K36" s="428"/>
      <c r="L36" s="403"/>
      <c r="M36" s="403"/>
      <c r="N36" s="405"/>
    </row>
    <row r="37" spans="1:14" ht="18.75" hidden="1" thickBot="1" x14ac:dyDescent="0.3">
      <c r="A37" s="397" t="s">
        <v>130</v>
      </c>
      <c r="B37" s="425">
        <v>1</v>
      </c>
      <c r="D37" s="426"/>
      <c r="E37" s="426" t="s">
        <v>150</v>
      </c>
      <c r="F37" s="403"/>
      <c r="G37" s="427"/>
      <c r="H37" s="428"/>
      <c r="I37" s="403"/>
      <c r="J37" s="427"/>
      <c r="K37" s="428"/>
      <c r="L37" s="403"/>
      <c r="M37" s="403"/>
      <c r="N37" s="405"/>
    </row>
    <row r="38" spans="1:14" ht="18.75" hidden="1" thickBot="1" x14ac:dyDescent="0.3">
      <c r="A38" s="397"/>
      <c r="B38" s="429"/>
      <c r="D38" s="430"/>
      <c r="E38" s="426" t="s">
        <v>143</v>
      </c>
      <c r="F38" s="403"/>
      <c r="G38" s="427"/>
      <c r="H38" s="428"/>
      <c r="I38" s="403"/>
      <c r="J38" s="427"/>
      <c r="K38" s="428"/>
      <c r="L38" s="403"/>
      <c r="M38" s="403"/>
      <c r="N38" s="405"/>
    </row>
    <row r="39" spans="1:14" ht="18.75" hidden="1" thickBot="1" x14ac:dyDescent="0.3">
      <c r="A39" s="397" t="s">
        <v>119</v>
      </c>
      <c r="B39" s="431">
        <v>9.5000000000000001E-2</v>
      </c>
      <c r="D39" s="430"/>
      <c r="E39" s="426" t="s">
        <v>144</v>
      </c>
      <c r="F39" s="403"/>
      <c r="G39" s="427"/>
      <c r="H39" s="428"/>
      <c r="I39" s="403"/>
      <c r="J39" s="427"/>
      <c r="K39" s="428"/>
      <c r="L39" s="403"/>
      <c r="M39" s="403"/>
      <c r="N39" s="405"/>
    </row>
    <row r="40" spans="1:14" ht="18.75" hidden="1" thickBot="1" x14ac:dyDescent="0.25">
      <c r="A40" s="420"/>
      <c r="B40" s="421"/>
      <c r="D40" s="432"/>
      <c r="E40" s="433"/>
      <c r="F40" s="403"/>
      <c r="G40" s="427"/>
      <c r="H40" s="434"/>
      <c r="I40" s="403"/>
      <c r="J40" s="427"/>
      <c r="K40" s="434"/>
      <c r="L40" s="403"/>
      <c r="M40" s="403"/>
      <c r="N40" s="405"/>
    </row>
    <row r="41" spans="1:14" ht="18.75" hidden="1" thickBot="1" x14ac:dyDescent="0.3">
      <c r="A41" s="397" t="s">
        <v>109</v>
      </c>
      <c r="B41" s="435">
        <v>1</v>
      </c>
      <c r="D41" s="432"/>
      <c r="F41" s="403"/>
      <c r="G41" s="427"/>
      <c r="H41" s="434"/>
      <c r="I41" s="403"/>
      <c r="J41" s="427"/>
      <c r="K41" s="434"/>
      <c r="L41" s="403"/>
      <c r="M41" s="403"/>
      <c r="N41" s="405"/>
    </row>
    <row r="42" spans="1:14" ht="18.75" hidden="1" thickBot="1" x14ac:dyDescent="0.3">
      <c r="A42" s="399"/>
      <c r="B42" s="436"/>
      <c r="D42" s="432"/>
      <c r="E42" s="426"/>
      <c r="F42" s="403"/>
      <c r="G42" s="427"/>
      <c r="H42" s="434"/>
      <c r="I42" s="403"/>
      <c r="J42" s="427"/>
      <c r="K42" s="434"/>
      <c r="L42" s="403"/>
      <c r="M42" s="403"/>
      <c r="N42" s="405"/>
    </row>
    <row r="43" spans="1:14" ht="18.75" hidden="1" thickBot="1" x14ac:dyDescent="0.25">
      <c r="A43" s="420"/>
      <c r="B43" s="421"/>
      <c r="D43" s="432"/>
      <c r="E43" s="426"/>
      <c r="F43" s="403"/>
      <c r="G43" s="427"/>
      <c r="H43" s="434"/>
      <c r="I43" s="403"/>
      <c r="J43" s="427"/>
      <c r="K43" s="434"/>
      <c r="L43" s="403"/>
      <c r="M43" s="403"/>
      <c r="N43" s="405"/>
    </row>
    <row r="44" spans="1:14" ht="18.75" hidden="1" thickBot="1" x14ac:dyDescent="0.3">
      <c r="B44" s="436"/>
      <c r="D44" s="432"/>
      <c r="E44" s="437"/>
      <c r="F44" s="403"/>
      <c r="G44" s="427"/>
      <c r="H44" s="434"/>
      <c r="I44" s="403"/>
      <c r="J44" s="427"/>
      <c r="K44" s="434"/>
      <c r="L44" s="403"/>
      <c r="M44" s="403"/>
      <c r="N44" s="405"/>
    </row>
    <row r="45" spans="1:14" ht="18.75" hidden="1" thickBot="1" x14ac:dyDescent="0.25">
      <c r="B45" s="438"/>
      <c r="D45" s="432"/>
      <c r="E45" s="426"/>
      <c r="F45" s="403"/>
      <c r="G45" s="427"/>
      <c r="H45" s="434"/>
      <c r="I45" s="403"/>
      <c r="J45" s="427"/>
      <c r="K45" s="434"/>
      <c r="L45" s="403"/>
      <c r="M45" s="403"/>
      <c r="N45" s="405"/>
    </row>
    <row r="46" spans="1:14" ht="13.5" hidden="1" thickBot="1" x14ac:dyDescent="0.25">
      <c r="A46" s="399"/>
      <c r="D46" s="432"/>
      <c r="E46" s="439"/>
      <c r="F46" s="403"/>
      <c r="G46" s="427"/>
      <c r="H46" s="434"/>
      <c r="I46" s="403"/>
      <c r="J46" s="427"/>
      <c r="K46" s="434"/>
      <c r="L46" s="403"/>
      <c r="M46" s="403"/>
      <c r="N46" s="405"/>
    </row>
    <row r="47" spans="1:14" ht="24" hidden="1" thickBot="1" x14ac:dyDescent="0.4">
      <c r="A47" s="440" t="s">
        <v>110</v>
      </c>
      <c r="D47" s="432"/>
      <c r="E47" s="439"/>
      <c r="F47" s="403"/>
      <c r="G47" s="427"/>
      <c r="H47" s="434"/>
      <c r="I47" s="403"/>
      <c r="J47" s="427"/>
      <c r="K47" s="434"/>
      <c r="L47" s="403"/>
      <c r="M47" s="403"/>
      <c r="N47" s="405"/>
    </row>
    <row r="48" spans="1:14" x14ac:dyDescent="0.2">
      <c r="D48" s="441"/>
      <c r="E48" s="403"/>
      <c r="F48" s="403"/>
      <c r="G48" s="441"/>
      <c r="H48" s="403"/>
      <c r="I48" s="403"/>
      <c r="J48" s="441"/>
      <c r="K48" s="403"/>
      <c r="L48" s="403"/>
      <c r="M48" s="403"/>
      <c r="N48" s="405"/>
    </row>
    <row r="116" spans="6:6" x14ac:dyDescent="0.2">
      <c r="F116" s="391">
        <v>30</v>
      </c>
    </row>
    <row r="143" spans="5:5" x14ac:dyDescent="0.2">
      <c r="E143" s="385">
        <v>30</v>
      </c>
    </row>
    <row r="147" spans="5:5" x14ac:dyDescent="0.2">
      <c r="E147" s="385">
        <v>1</v>
      </c>
    </row>
    <row r="186" spans="3:8" x14ac:dyDescent="0.2">
      <c r="C186" s="442" t="s">
        <v>136</v>
      </c>
      <c r="E186" s="385">
        <v>250</v>
      </c>
      <c r="H186" s="385">
        <v>35</v>
      </c>
    </row>
  </sheetData>
  <sheetProtection algorithmName="SHA-512" hashValue="Avt5WsBr/NI9J/gNKJjsdV57b1khtOF3b1n78VSJb/KocW9GQeTYulmu4K/YRoKtBbEPhkPznddcbfyXWLTWLQ==" saltValue="DGwVswZIZy6sCANY0TPdXA==" spinCount="100000" sheet="1" objects="1" scenarios="1"/>
  <phoneticPr fontId="0" type="noConversion"/>
  <pageMargins left="0.98425196850393704" right="0.39370078740157483" top="0.98425196850393704" bottom="0.74803149606299213" header="0" footer="0.39370078740157483"/>
  <pageSetup paperSize="9" firstPageNumber="0" orientation="portrait" horizontalDpi="300" verticalDpi="300" r:id="rId1"/>
  <headerFooter alignWithMargins="0">
    <oddHeader xml:space="preserve">&amp;L
</oddHeader>
    <oddFooter>&amp;C&amp;6 &amp; List: &amp;A&amp;R  &amp; &amp;9 &amp; Stran: &amp;P</oddFooter>
  </headerFooter>
  <rowBreaks count="2" manualBreakCount="2">
    <brk id="45" max="16383" man="1"/>
    <brk id="14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dimension ref="A1:P187"/>
  <sheetViews>
    <sheetView tabSelected="1" view="pageBreakPreview" zoomScaleNormal="100" zoomScaleSheetLayoutView="100" workbookViewId="0">
      <selection activeCell="I25" sqref="I25"/>
    </sheetView>
  </sheetViews>
  <sheetFormatPr defaultColWidth="9.140625" defaultRowHeight="12.75" x14ac:dyDescent="0.2"/>
  <cols>
    <col min="1" max="1" width="5.5703125" style="77" customWidth="1"/>
    <col min="2" max="2" width="29.5703125" style="110" customWidth="1"/>
    <col min="3" max="3" width="9.5703125" style="77" customWidth="1"/>
    <col min="4" max="4" width="17.7109375" style="111" customWidth="1"/>
    <col min="5" max="5" width="3" style="112" customWidth="1"/>
    <col min="6" max="6" width="20" style="112" customWidth="1"/>
    <col min="7" max="7" width="20.42578125" style="94" customWidth="1"/>
    <col min="8" max="8" width="19.42578125" style="77" customWidth="1"/>
    <col min="9" max="9" width="11" style="118" customWidth="1"/>
    <col min="10" max="10" width="10.140625" style="118" customWidth="1"/>
    <col min="11" max="11" width="9.140625" style="118"/>
    <col min="12" max="12" width="16.7109375" style="118" customWidth="1"/>
    <col min="13" max="13" width="9.85546875" style="118" customWidth="1"/>
    <col min="14" max="14" width="2.5703125" style="118" bestFit="1" customWidth="1"/>
    <col min="15" max="15" width="9.140625" style="118"/>
    <col min="16" max="16" width="9" style="118" customWidth="1"/>
    <col min="17" max="16384" width="9.140625" style="118"/>
  </cols>
  <sheetData>
    <row r="1" spans="1:16" s="119" customFormat="1" ht="18" x14ac:dyDescent="0.2">
      <c r="A1" s="106" t="str">
        <f>+OSNOVA!A2</f>
        <v>POPIS DEL</v>
      </c>
      <c r="D1" s="107"/>
      <c r="E1" s="108"/>
      <c r="F1" s="109"/>
      <c r="G1" s="109"/>
      <c r="H1" s="93"/>
      <c r="I1" s="128"/>
      <c r="J1" s="128"/>
      <c r="L1" s="109"/>
      <c r="M1" s="109"/>
      <c r="N1" s="92"/>
      <c r="O1" s="76"/>
    </row>
    <row r="2" spans="1:16" s="119" customFormat="1" ht="18" x14ac:dyDescent="0.2">
      <c r="A2" s="106"/>
      <c r="B2" s="106"/>
      <c r="D2" s="107"/>
      <c r="E2" s="108"/>
      <c r="F2" s="109"/>
      <c r="G2" s="109"/>
      <c r="H2" s="93"/>
      <c r="I2" s="128"/>
      <c r="J2" s="128"/>
      <c r="L2" s="109"/>
      <c r="M2" s="109"/>
      <c r="N2" s="92"/>
      <c r="O2" s="76"/>
    </row>
    <row r="3" spans="1:16" s="119" customFormat="1" ht="18" x14ac:dyDescent="0.2">
      <c r="A3" s="106">
        <v>10</v>
      </c>
      <c r="B3" s="106" t="s">
        <v>154</v>
      </c>
      <c r="C3" s="106"/>
      <c r="D3" s="107"/>
      <c r="E3" s="108"/>
      <c r="F3" s="109"/>
      <c r="G3" s="109"/>
      <c r="H3" s="93"/>
      <c r="I3" s="128"/>
      <c r="J3" s="128"/>
      <c r="L3" s="109"/>
      <c r="M3" s="109"/>
      <c r="N3" s="92"/>
      <c r="O3" s="76"/>
    </row>
    <row r="4" spans="1:16" s="119" customFormat="1" ht="18" x14ac:dyDescent="0.2">
      <c r="A4" s="106" t="s">
        <v>320</v>
      </c>
      <c r="B4" s="106"/>
      <c r="C4" s="106"/>
      <c r="D4" s="107"/>
      <c r="E4" s="108"/>
      <c r="F4" s="109"/>
      <c r="G4" s="109"/>
      <c r="H4" s="93"/>
      <c r="I4" s="128"/>
      <c r="J4" s="128"/>
      <c r="L4" s="109"/>
      <c r="M4" s="109"/>
      <c r="N4" s="92"/>
      <c r="O4" s="76"/>
    </row>
    <row r="5" spans="1:16" s="119" customFormat="1" ht="18" x14ac:dyDescent="0.2">
      <c r="A5" s="106"/>
      <c r="B5" s="106"/>
      <c r="C5" s="106"/>
      <c r="D5" s="107"/>
      <c r="E5" s="108"/>
      <c r="F5" s="109"/>
      <c r="G5" s="109"/>
      <c r="H5" s="93"/>
      <c r="I5" s="128"/>
      <c r="J5" s="128"/>
      <c r="L5" s="109"/>
      <c r="M5" s="109"/>
      <c r="N5" s="92"/>
      <c r="O5" s="76"/>
    </row>
    <row r="6" spans="1:16" s="175" customFormat="1" ht="19.5" thickBot="1" x14ac:dyDescent="0.25">
      <c r="A6" s="234" t="str">
        <f>+OSNOVA!E33</f>
        <v>REKAPITULACIJA</v>
      </c>
      <c r="B6" s="234"/>
      <c r="C6" s="234"/>
      <c r="D6" s="234"/>
      <c r="E6" s="234"/>
      <c r="F6" s="234"/>
      <c r="G6" s="235"/>
      <c r="H6" s="173"/>
      <c r="I6" s="236"/>
      <c r="J6" s="236"/>
      <c r="L6" s="235"/>
      <c r="M6" s="235"/>
      <c r="N6" s="174"/>
      <c r="O6" s="237"/>
    </row>
    <row r="7" spans="1:16" s="175" customFormat="1" ht="18.75" x14ac:dyDescent="0.2">
      <c r="A7" s="238"/>
      <c r="B7" s="238"/>
      <c r="C7" s="238"/>
      <c r="D7" s="238"/>
      <c r="E7" s="238"/>
      <c r="F7" s="238"/>
      <c r="G7" s="235"/>
      <c r="H7" s="173"/>
      <c r="I7" s="236"/>
      <c r="J7" s="236"/>
      <c r="L7" s="235"/>
      <c r="M7" s="235"/>
      <c r="N7" s="174"/>
      <c r="O7" s="237"/>
    </row>
    <row r="8" spans="1:16" s="154" customFormat="1" ht="12.75" customHeight="1" x14ac:dyDescent="0.2">
      <c r="A8" s="155" t="s">
        <v>3</v>
      </c>
      <c r="B8" s="156"/>
      <c r="C8" s="155"/>
      <c r="D8" s="155"/>
      <c r="E8" s="155"/>
      <c r="F8" s="155"/>
      <c r="G8" s="151"/>
      <c r="H8" s="90"/>
      <c r="I8" s="86"/>
    </row>
    <row r="9" spans="1:16" s="130" customFormat="1" x14ac:dyDescent="0.2">
      <c r="A9" s="183" t="s">
        <v>47</v>
      </c>
      <c r="B9" s="184"/>
      <c r="C9" s="185"/>
      <c r="D9" s="186"/>
      <c r="E9" s="187"/>
      <c r="F9" s="160" t="s">
        <v>14</v>
      </c>
      <c r="G9" s="188"/>
      <c r="H9" s="189"/>
      <c r="M9" s="190"/>
      <c r="O9" s="191"/>
      <c r="P9" s="191"/>
    </row>
    <row r="10" spans="1:16" s="129" customFormat="1" x14ac:dyDescent="0.2">
      <c r="A10" s="163"/>
      <c r="B10" s="164"/>
      <c r="D10" s="165"/>
      <c r="E10" s="162"/>
      <c r="F10" s="162"/>
      <c r="G10" s="166"/>
      <c r="M10" s="154"/>
      <c r="O10" s="162"/>
      <c r="P10" s="162"/>
    </row>
    <row r="11" spans="1:16" s="129" customFormat="1" x14ac:dyDescent="0.2">
      <c r="A11" s="163"/>
      <c r="B11" s="164"/>
      <c r="D11" s="165"/>
      <c r="E11" s="162"/>
      <c r="F11" s="162"/>
      <c r="G11" s="166"/>
      <c r="M11" s="154"/>
      <c r="O11" s="162"/>
      <c r="P11" s="162"/>
    </row>
    <row r="12" spans="1:16" s="120" customFormat="1" ht="37.5" customHeight="1" x14ac:dyDescent="0.2">
      <c r="A12" s="239">
        <v>10</v>
      </c>
      <c r="B12" s="316" t="s">
        <v>154</v>
      </c>
      <c r="C12" s="100"/>
      <c r="D12" s="210"/>
      <c r="E12" s="100"/>
      <c r="F12" s="321">
        <f>'Načrt krajinske arhitekture'!$H$204</f>
        <v>0</v>
      </c>
      <c r="G12" s="101"/>
      <c r="H12" s="100"/>
    </row>
    <row r="13" spans="1:16" s="120" customFormat="1" ht="15" x14ac:dyDescent="0.2">
      <c r="A13" s="318"/>
      <c r="B13" s="115"/>
      <c r="C13" s="319"/>
      <c r="D13" s="320" t="s">
        <v>15</v>
      </c>
      <c r="E13" s="319"/>
      <c r="F13" s="322">
        <f>IF(OSNOVA!$B$41=1,SUM(F12:F12),"")</f>
        <v>0</v>
      </c>
      <c r="G13" s="101"/>
      <c r="H13" s="100"/>
    </row>
    <row r="14" spans="1:16" s="120" customFormat="1" ht="20.100000000000001" customHeight="1" x14ac:dyDescent="0.2">
      <c r="A14" s="239"/>
      <c r="B14" s="115"/>
      <c r="C14" s="100"/>
      <c r="D14" s="210"/>
      <c r="E14" s="100"/>
      <c r="F14" s="321"/>
      <c r="G14" s="101"/>
      <c r="H14" s="100"/>
    </row>
    <row r="15" spans="1:16" s="120" customFormat="1" ht="20.100000000000001" customHeight="1" x14ac:dyDescent="0.2">
      <c r="A15" s="239"/>
      <c r="B15" s="115"/>
      <c r="C15" s="100"/>
      <c r="D15" s="210"/>
      <c r="E15" s="100"/>
      <c r="F15" s="321"/>
      <c r="G15" s="101"/>
      <c r="H15" s="100"/>
    </row>
    <row r="16" spans="1:16" s="86" customFormat="1" ht="20.100000000000001" customHeight="1" x14ac:dyDescent="0.2">
      <c r="A16" s="90"/>
      <c r="B16" s="249"/>
      <c r="C16" s="90"/>
      <c r="D16" s="103"/>
      <c r="E16" s="155"/>
      <c r="F16" s="323"/>
      <c r="G16" s="179"/>
      <c r="H16" s="90"/>
    </row>
    <row r="17" spans="1:16" s="120" customFormat="1" ht="20.100000000000001" customHeight="1" x14ac:dyDescent="0.2">
      <c r="A17" s="125"/>
      <c r="B17" s="248"/>
      <c r="C17" s="351">
        <f>+DDV</f>
        <v>9.5000000000000001E-2</v>
      </c>
      <c r="D17" s="210" t="s">
        <v>117</v>
      </c>
      <c r="E17" s="100"/>
      <c r="F17" s="321">
        <f>(F13*0.22)</f>
        <v>0</v>
      </c>
      <c r="G17" s="101"/>
      <c r="H17" s="102"/>
    </row>
    <row r="18" spans="1:16" s="120" customFormat="1" ht="20.100000000000001" customHeight="1" thickBot="1" x14ac:dyDescent="0.25">
      <c r="A18" s="124"/>
      <c r="B18" s="240"/>
      <c r="C18" s="241"/>
      <c r="D18" s="242"/>
      <c r="E18" s="241"/>
      <c r="F18" s="324"/>
      <c r="G18" s="101"/>
      <c r="H18" s="100"/>
    </row>
    <row r="19" spans="1:16" s="86" customFormat="1" ht="20.100000000000001" customHeight="1" thickTop="1" x14ac:dyDescent="0.2">
      <c r="A19" s="177"/>
      <c r="B19" s="244"/>
      <c r="C19" s="245"/>
      <c r="D19" s="246"/>
      <c r="E19" s="246"/>
      <c r="F19" s="247"/>
      <c r="G19" s="178"/>
      <c r="H19" s="90"/>
      <c r="P19" s="85"/>
    </row>
    <row r="20" spans="1:16" s="120" customFormat="1" ht="20.100000000000001" customHeight="1" x14ac:dyDescent="0.2">
      <c r="A20" s="125"/>
      <c r="B20" s="248"/>
      <c r="C20" s="100"/>
      <c r="D20" s="210" t="s">
        <v>118</v>
      </c>
      <c r="E20" s="100"/>
      <c r="F20" s="321">
        <f>(F13+F17)</f>
        <v>0</v>
      </c>
      <c r="G20" s="101"/>
      <c r="H20" s="102"/>
    </row>
    <row r="21" spans="1:16" s="86" customFormat="1" ht="12" x14ac:dyDescent="0.2">
      <c r="A21" s="90"/>
      <c r="B21" s="180"/>
      <c r="C21" s="90"/>
      <c r="D21" s="103"/>
      <c r="E21" s="155"/>
      <c r="F21" s="155"/>
      <c r="G21" s="179"/>
      <c r="H21" s="90"/>
    </row>
    <row r="22" spans="1:16" s="79" customFormat="1" ht="12" x14ac:dyDescent="0.2">
      <c r="A22" s="87"/>
      <c r="B22" s="88"/>
      <c r="C22" s="87"/>
      <c r="D22" s="89"/>
      <c r="E22" s="96"/>
      <c r="F22" s="96"/>
      <c r="G22" s="95"/>
      <c r="H22" s="87"/>
    </row>
    <row r="23" spans="1:16" s="79" customFormat="1" ht="12" x14ac:dyDescent="0.2">
      <c r="A23" s="87"/>
      <c r="B23" s="88"/>
      <c r="C23" s="87"/>
      <c r="D23" s="89"/>
      <c r="E23" s="96"/>
      <c r="F23" s="96"/>
      <c r="G23" s="95"/>
      <c r="H23" s="87"/>
    </row>
    <row r="24" spans="1:16" s="79" customFormat="1" ht="12" x14ac:dyDescent="0.2">
      <c r="A24" s="87"/>
      <c r="B24" s="88"/>
      <c r="C24" s="87"/>
      <c r="D24" s="89"/>
      <c r="E24" s="96"/>
      <c r="F24" s="96"/>
      <c r="G24" s="95"/>
      <c r="H24" s="87"/>
    </row>
    <row r="25" spans="1:16" s="79" customFormat="1" ht="12" x14ac:dyDescent="0.2">
      <c r="A25" s="87"/>
      <c r="B25" s="88"/>
      <c r="C25" s="87"/>
      <c r="D25" s="89"/>
      <c r="E25" s="96"/>
      <c r="F25" s="96"/>
      <c r="G25" s="95"/>
      <c r="H25" s="87"/>
    </row>
    <row r="26" spans="1:16" s="79" customFormat="1" ht="12" x14ac:dyDescent="0.2">
      <c r="A26" s="87"/>
      <c r="B26" s="88"/>
      <c r="C26" s="87"/>
      <c r="D26" s="89"/>
      <c r="E26" s="96"/>
      <c r="F26" s="96"/>
      <c r="G26" s="95"/>
      <c r="H26" s="87"/>
    </row>
    <row r="27" spans="1:16" s="79" customFormat="1" ht="12" x14ac:dyDescent="0.2">
      <c r="A27" s="87"/>
      <c r="B27" s="88"/>
      <c r="C27" s="87"/>
      <c r="D27" s="89"/>
      <c r="E27" s="96"/>
      <c r="F27" s="96"/>
      <c r="G27" s="95"/>
      <c r="H27" s="87"/>
    </row>
    <row r="28" spans="1:16" s="79" customFormat="1" ht="12" x14ac:dyDescent="0.2">
      <c r="A28" s="87"/>
      <c r="B28" s="88"/>
      <c r="C28" s="87"/>
      <c r="D28" s="89"/>
      <c r="E28" s="96"/>
      <c r="F28" s="96"/>
      <c r="G28" s="95"/>
      <c r="H28" s="87"/>
    </row>
    <row r="29" spans="1:16" s="79" customFormat="1" ht="12" x14ac:dyDescent="0.2">
      <c r="A29" s="87"/>
      <c r="B29" s="88"/>
      <c r="C29" s="87"/>
      <c r="D29" s="89"/>
      <c r="E29" s="96"/>
      <c r="F29" s="96"/>
      <c r="G29" s="95"/>
      <c r="H29" s="87"/>
    </row>
    <row r="30" spans="1:16" s="79" customFormat="1" ht="12" x14ac:dyDescent="0.2">
      <c r="A30" s="87"/>
      <c r="B30" s="88"/>
      <c r="C30" s="87"/>
      <c r="D30" s="89"/>
      <c r="E30" s="96"/>
      <c r="F30" s="96"/>
      <c r="G30" s="95"/>
      <c r="H30" s="87"/>
    </row>
    <row r="31" spans="1:16" s="79" customFormat="1" ht="12" x14ac:dyDescent="0.2">
      <c r="A31" s="87"/>
      <c r="B31" s="88"/>
      <c r="C31" s="87"/>
      <c r="D31" s="89"/>
      <c r="E31" s="96"/>
      <c r="F31" s="96"/>
      <c r="G31" s="95"/>
      <c r="H31" s="87"/>
    </row>
    <row r="32" spans="1:16" s="79" customFormat="1" ht="12" x14ac:dyDescent="0.2">
      <c r="A32" s="87"/>
      <c r="B32" s="88"/>
      <c r="C32" s="87"/>
      <c r="D32" s="89"/>
      <c r="E32" s="96"/>
      <c r="F32" s="96"/>
      <c r="G32" s="95"/>
      <c r="H32" s="87"/>
    </row>
    <row r="33" spans="1:8" s="79" customFormat="1" ht="12" x14ac:dyDescent="0.2">
      <c r="A33" s="87"/>
      <c r="B33" s="88"/>
      <c r="C33" s="87"/>
      <c r="D33" s="89"/>
      <c r="E33" s="96"/>
      <c r="F33" s="96"/>
      <c r="G33" s="95"/>
      <c r="H33" s="87"/>
    </row>
    <row r="34" spans="1:8" s="79" customFormat="1" ht="12" x14ac:dyDescent="0.2">
      <c r="A34" s="87"/>
      <c r="B34" s="88"/>
      <c r="C34" s="87"/>
      <c r="D34" s="89"/>
      <c r="E34" s="96"/>
      <c r="F34" s="96"/>
      <c r="G34" s="95"/>
      <c r="H34" s="87"/>
    </row>
    <row r="35" spans="1:8" s="79" customFormat="1" ht="12" hidden="1" x14ac:dyDescent="0.2">
      <c r="A35" s="87"/>
      <c r="B35" s="88"/>
      <c r="C35" s="87"/>
      <c r="D35" s="89"/>
      <c r="E35" s="96"/>
      <c r="F35" s="96"/>
      <c r="G35" s="95"/>
      <c r="H35" s="87"/>
    </row>
    <row r="36" spans="1:8" s="79" customFormat="1" ht="12" hidden="1" x14ac:dyDescent="0.2">
      <c r="A36" s="87"/>
      <c r="B36" s="88"/>
      <c r="C36" s="87"/>
      <c r="D36" s="89"/>
      <c r="E36" s="96"/>
      <c r="F36" s="96"/>
      <c r="G36" s="95"/>
      <c r="H36" s="87"/>
    </row>
    <row r="37" spans="1:8" s="79" customFormat="1" ht="12" hidden="1" x14ac:dyDescent="0.2">
      <c r="A37" s="87"/>
      <c r="B37" s="88" t="s">
        <v>9</v>
      </c>
      <c r="C37" s="87"/>
      <c r="D37" s="89"/>
      <c r="E37" s="96"/>
      <c r="F37" s="96"/>
      <c r="G37" s="95"/>
      <c r="H37" s="87"/>
    </row>
    <row r="38" spans="1:8" s="79" customFormat="1" ht="12" hidden="1" x14ac:dyDescent="0.2">
      <c r="A38" s="87"/>
      <c r="B38" s="88"/>
      <c r="C38" s="87"/>
      <c r="D38" s="89"/>
      <c r="E38" s="96"/>
      <c r="F38" s="96"/>
      <c r="G38" s="95"/>
      <c r="H38" s="87"/>
    </row>
    <row r="39" spans="1:8" s="79" customFormat="1" ht="12" hidden="1" x14ac:dyDescent="0.2">
      <c r="A39" s="87"/>
      <c r="B39" s="88"/>
      <c r="C39" s="87"/>
      <c r="D39" s="89"/>
      <c r="E39" s="96"/>
      <c r="F39" s="96"/>
      <c r="G39" s="95"/>
      <c r="H39" s="87"/>
    </row>
    <row r="40" spans="1:8" s="79" customFormat="1" ht="12" hidden="1" x14ac:dyDescent="0.2">
      <c r="A40" s="87"/>
      <c r="B40" s="88"/>
      <c r="C40" s="87"/>
      <c r="D40" s="89"/>
      <c r="E40" s="96"/>
      <c r="F40" s="96"/>
      <c r="G40" s="95"/>
      <c r="H40" s="87"/>
    </row>
    <row r="41" spans="1:8" s="79" customFormat="1" ht="12" hidden="1" x14ac:dyDescent="0.2">
      <c r="A41" s="87"/>
      <c r="B41" s="88" t="s">
        <v>128</v>
      </c>
      <c r="C41" s="87"/>
      <c r="D41" s="89"/>
      <c r="E41" s="96"/>
      <c r="F41" s="96"/>
      <c r="G41" s="95"/>
      <c r="H41" s="87"/>
    </row>
    <row r="42" spans="1:8" s="79" customFormat="1" ht="12" hidden="1" x14ac:dyDescent="0.2">
      <c r="A42" s="87"/>
      <c r="B42" s="88"/>
      <c r="C42" s="87"/>
      <c r="D42" s="89"/>
      <c r="E42" s="96"/>
      <c r="F42" s="96"/>
      <c r="G42" s="95"/>
      <c r="H42" s="87"/>
    </row>
    <row r="43" spans="1:8" s="79" customFormat="1" ht="12" hidden="1" x14ac:dyDescent="0.2">
      <c r="A43" s="87"/>
      <c r="B43" s="88"/>
      <c r="C43" s="87"/>
      <c r="D43" s="89"/>
      <c r="E43" s="96"/>
      <c r="F43" s="96"/>
      <c r="G43" s="95"/>
      <c r="H43" s="87"/>
    </row>
    <row r="44" spans="1:8" s="79" customFormat="1" ht="12" hidden="1" x14ac:dyDescent="0.2">
      <c r="A44" s="87"/>
      <c r="B44" s="88"/>
      <c r="C44" s="87"/>
      <c r="D44" s="89"/>
      <c r="E44" s="96"/>
      <c r="F44" s="96"/>
      <c r="G44" s="95"/>
      <c r="H44" s="87"/>
    </row>
    <row r="45" spans="1:8" s="79" customFormat="1" ht="12" hidden="1" x14ac:dyDescent="0.2">
      <c r="A45" s="87"/>
      <c r="B45" s="88"/>
      <c r="C45" s="87"/>
      <c r="D45" s="89"/>
      <c r="E45" s="96"/>
      <c r="F45" s="96"/>
      <c r="G45" s="95"/>
      <c r="H45" s="87"/>
    </row>
    <row r="46" spans="1:8" s="79" customFormat="1" ht="12" x14ac:dyDescent="0.2">
      <c r="A46" s="87"/>
      <c r="B46" s="88"/>
      <c r="C46" s="87"/>
      <c r="D46" s="89"/>
      <c r="E46" s="96"/>
      <c r="F46" s="96"/>
      <c r="G46" s="95"/>
      <c r="H46" s="87"/>
    </row>
    <row r="47" spans="1:8" s="79" customFormat="1" ht="12" x14ac:dyDescent="0.2">
      <c r="A47" s="87"/>
      <c r="B47" s="88"/>
      <c r="C47" s="87"/>
      <c r="D47" s="89"/>
      <c r="E47" s="96"/>
      <c r="F47" s="96"/>
      <c r="G47" s="95"/>
      <c r="H47" s="87"/>
    </row>
    <row r="48" spans="1:8" s="79" customFormat="1" ht="12" x14ac:dyDescent="0.2">
      <c r="A48" s="87"/>
      <c r="B48" s="88"/>
      <c r="C48" s="87"/>
      <c r="D48" s="89"/>
      <c r="E48" s="96"/>
      <c r="F48" s="96"/>
      <c r="G48" s="95"/>
      <c r="H48" s="87"/>
    </row>
    <row r="49" spans="1:8" s="79" customFormat="1" ht="12" x14ac:dyDescent="0.2">
      <c r="A49" s="87"/>
      <c r="B49" s="88"/>
      <c r="C49" s="87"/>
      <c r="D49" s="89"/>
      <c r="E49" s="96"/>
      <c r="F49" s="96"/>
      <c r="G49" s="95"/>
      <c r="H49" s="87"/>
    </row>
    <row r="50" spans="1:8" s="79" customFormat="1" ht="12" x14ac:dyDescent="0.2">
      <c r="A50" s="87"/>
      <c r="B50" s="88"/>
      <c r="C50" s="87"/>
      <c r="D50" s="89"/>
      <c r="E50" s="96"/>
      <c r="F50" s="96"/>
      <c r="G50" s="95"/>
      <c r="H50" s="87"/>
    </row>
    <row r="51" spans="1:8" s="79" customFormat="1" ht="12" x14ac:dyDescent="0.2">
      <c r="A51" s="87"/>
      <c r="B51" s="88"/>
      <c r="C51" s="87"/>
      <c r="D51" s="89"/>
      <c r="E51" s="96"/>
      <c r="F51" s="96"/>
      <c r="G51" s="95"/>
      <c r="H51" s="87"/>
    </row>
    <row r="52" spans="1:8" s="79" customFormat="1" ht="12" x14ac:dyDescent="0.2">
      <c r="A52" s="87"/>
      <c r="B52" s="88"/>
      <c r="C52" s="87"/>
      <c r="D52" s="89"/>
      <c r="E52" s="96"/>
      <c r="F52" s="96"/>
      <c r="G52" s="95"/>
      <c r="H52" s="87"/>
    </row>
    <row r="53" spans="1:8" s="79" customFormat="1" ht="12" x14ac:dyDescent="0.2">
      <c r="A53" s="87"/>
      <c r="B53" s="88"/>
      <c r="C53" s="87"/>
      <c r="D53" s="89"/>
      <c r="E53" s="96"/>
      <c r="F53" s="96"/>
      <c r="G53" s="95"/>
      <c r="H53" s="87"/>
    </row>
    <row r="54" spans="1:8" s="79" customFormat="1" ht="12" x14ac:dyDescent="0.2">
      <c r="A54" s="87"/>
      <c r="B54" s="88"/>
      <c r="C54" s="87"/>
      <c r="D54" s="89"/>
      <c r="E54" s="96"/>
      <c r="F54" s="96"/>
      <c r="G54" s="95"/>
      <c r="H54" s="87"/>
    </row>
    <row r="55" spans="1:8" s="79" customFormat="1" ht="12" x14ac:dyDescent="0.2">
      <c r="A55" s="87"/>
      <c r="B55" s="88"/>
      <c r="C55" s="87"/>
      <c r="D55" s="89"/>
      <c r="E55" s="96"/>
      <c r="F55" s="96"/>
      <c r="G55" s="95"/>
      <c r="H55" s="87"/>
    </row>
    <row r="56" spans="1:8" s="79" customFormat="1" ht="12" x14ac:dyDescent="0.2">
      <c r="A56" s="87"/>
      <c r="B56" s="88"/>
      <c r="C56" s="87"/>
      <c r="D56" s="89"/>
      <c r="E56" s="96"/>
      <c r="F56" s="96"/>
      <c r="G56" s="95"/>
      <c r="H56" s="87"/>
    </row>
    <row r="57" spans="1:8" s="79" customFormat="1" ht="12" x14ac:dyDescent="0.2">
      <c r="A57" s="87"/>
      <c r="B57" s="88"/>
      <c r="C57" s="87"/>
      <c r="D57" s="89"/>
      <c r="E57" s="96"/>
      <c r="F57" s="96"/>
      <c r="G57" s="95"/>
      <c r="H57" s="87"/>
    </row>
    <row r="58" spans="1:8" s="79" customFormat="1" ht="12" x14ac:dyDescent="0.2">
      <c r="A58" s="87"/>
      <c r="B58" s="88"/>
      <c r="C58" s="87"/>
      <c r="D58" s="89"/>
      <c r="E58" s="96"/>
      <c r="F58" s="96"/>
      <c r="G58" s="95"/>
      <c r="H58" s="87"/>
    </row>
    <row r="59" spans="1:8" s="79" customFormat="1" ht="12" x14ac:dyDescent="0.2">
      <c r="A59" s="87"/>
      <c r="B59" s="88"/>
      <c r="C59" s="87"/>
      <c r="D59" s="89"/>
      <c r="E59" s="96"/>
      <c r="F59" s="96"/>
      <c r="G59" s="95"/>
      <c r="H59" s="87"/>
    </row>
    <row r="60" spans="1:8" s="79" customFormat="1" ht="12" x14ac:dyDescent="0.2">
      <c r="A60" s="87"/>
      <c r="B60" s="88"/>
      <c r="C60" s="87"/>
      <c r="D60" s="89"/>
      <c r="E60" s="96"/>
      <c r="F60" s="96"/>
      <c r="G60" s="95"/>
      <c r="H60" s="87"/>
    </row>
    <row r="61" spans="1:8" s="79" customFormat="1" ht="12" x14ac:dyDescent="0.2">
      <c r="A61" s="87"/>
      <c r="B61" s="88"/>
      <c r="C61" s="87"/>
      <c r="D61" s="89"/>
      <c r="E61" s="96"/>
      <c r="F61" s="96"/>
      <c r="G61" s="95"/>
      <c r="H61" s="87"/>
    </row>
    <row r="62" spans="1:8" s="79" customFormat="1" ht="12" x14ac:dyDescent="0.2">
      <c r="A62" s="87"/>
      <c r="B62" s="88"/>
      <c r="C62" s="87"/>
      <c r="D62" s="89"/>
      <c r="E62" s="96"/>
      <c r="F62" s="96"/>
      <c r="G62" s="95"/>
      <c r="H62" s="87"/>
    </row>
    <row r="63" spans="1:8" s="79" customFormat="1" ht="12" x14ac:dyDescent="0.2">
      <c r="A63" s="87"/>
      <c r="B63" s="88"/>
      <c r="C63" s="87"/>
      <c r="D63" s="89"/>
      <c r="E63" s="96"/>
      <c r="F63" s="96"/>
      <c r="G63" s="95"/>
      <c r="H63" s="87"/>
    </row>
    <row r="64" spans="1:8" s="79" customFormat="1" ht="12" x14ac:dyDescent="0.2">
      <c r="A64" s="87"/>
      <c r="B64" s="88"/>
      <c r="C64" s="87"/>
      <c r="D64" s="89"/>
      <c r="E64" s="96"/>
      <c r="F64" s="96"/>
      <c r="G64" s="95"/>
      <c r="H64" s="87"/>
    </row>
    <row r="65" spans="1:8" s="79" customFormat="1" ht="12" x14ac:dyDescent="0.2">
      <c r="A65" s="87"/>
      <c r="B65" s="88"/>
      <c r="C65" s="87"/>
      <c r="D65" s="89"/>
      <c r="E65" s="96"/>
      <c r="F65" s="96"/>
      <c r="G65" s="95"/>
      <c r="H65" s="87"/>
    </row>
    <row r="66" spans="1:8" s="79" customFormat="1" ht="12" x14ac:dyDescent="0.2">
      <c r="A66" s="87"/>
      <c r="B66" s="88"/>
      <c r="C66" s="87"/>
      <c r="D66" s="89"/>
      <c r="E66" s="96"/>
      <c r="F66" s="96"/>
      <c r="G66" s="95"/>
      <c r="H66" s="87"/>
    </row>
    <row r="67" spans="1:8" s="79" customFormat="1" ht="12" x14ac:dyDescent="0.2">
      <c r="A67" s="87"/>
      <c r="B67" s="88"/>
      <c r="C67" s="87"/>
      <c r="D67" s="89"/>
      <c r="E67" s="96"/>
      <c r="F67" s="96"/>
      <c r="G67" s="95"/>
      <c r="H67" s="87"/>
    </row>
    <row r="68" spans="1:8" s="79" customFormat="1" ht="12" x14ac:dyDescent="0.2">
      <c r="A68" s="87"/>
      <c r="B68" s="88"/>
      <c r="C68" s="87"/>
      <c r="D68" s="89"/>
      <c r="E68" s="96"/>
      <c r="F68" s="96"/>
      <c r="G68" s="95"/>
      <c r="H68" s="87"/>
    </row>
    <row r="69" spans="1:8" s="79" customFormat="1" ht="12" x14ac:dyDescent="0.2">
      <c r="A69" s="87"/>
      <c r="B69" s="88"/>
      <c r="C69" s="87"/>
      <c r="D69" s="89"/>
      <c r="E69" s="96"/>
      <c r="F69" s="96"/>
      <c r="G69" s="95"/>
      <c r="H69" s="87"/>
    </row>
    <row r="70" spans="1:8" s="79" customFormat="1" ht="12" x14ac:dyDescent="0.2">
      <c r="A70" s="87"/>
      <c r="B70" s="88"/>
      <c r="C70" s="87"/>
      <c r="D70" s="89"/>
      <c r="E70" s="96"/>
      <c r="F70" s="96"/>
      <c r="G70" s="95"/>
      <c r="H70" s="87"/>
    </row>
    <row r="71" spans="1:8" s="79" customFormat="1" ht="12" x14ac:dyDescent="0.2">
      <c r="A71" s="87"/>
      <c r="B71" s="88"/>
      <c r="C71" s="87"/>
      <c r="D71" s="89"/>
      <c r="E71" s="96"/>
      <c r="F71" s="96"/>
      <c r="G71" s="95"/>
      <c r="H71" s="87"/>
    </row>
    <row r="72" spans="1:8" s="79" customFormat="1" ht="12" x14ac:dyDescent="0.2">
      <c r="A72" s="87"/>
      <c r="B72" s="88"/>
      <c r="C72" s="87"/>
      <c r="D72" s="89"/>
      <c r="E72" s="96"/>
      <c r="F72" s="96"/>
      <c r="G72" s="95"/>
      <c r="H72" s="87"/>
    </row>
    <row r="73" spans="1:8" s="79" customFormat="1" ht="12" x14ac:dyDescent="0.2">
      <c r="A73" s="87"/>
      <c r="B73" s="88"/>
      <c r="C73" s="87"/>
      <c r="D73" s="89"/>
      <c r="E73" s="96"/>
      <c r="F73" s="96"/>
      <c r="G73" s="95"/>
      <c r="H73" s="87"/>
    </row>
    <row r="74" spans="1:8" s="79" customFormat="1" ht="12" x14ac:dyDescent="0.2">
      <c r="A74" s="87"/>
      <c r="B74" s="88"/>
      <c r="C74" s="87"/>
      <c r="D74" s="89"/>
      <c r="E74" s="96"/>
      <c r="F74" s="96"/>
      <c r="G74" s="95"/>
      <c r="H74" s="87"/>
    </row>
    <row r="75" spans="1:8" s="79" customFormat="1" ht="12" x14ac:dyDescent="0.2">
      <c r="A75" s="87"/>
      <c r="B75" s="88"/>
      <c r="C75" s="87"/>
      <c r="D75" s="89"/>
      <c r="E75" s="96"/>
      <c r="F75" s="96"/>
      <c r="G75" s="95"/>
      <c r="H75" s="87"/>
    </row>
    <row r="76" spans="1:8" s="79" customFormat="1" ht="12" x14ac:dyDescent="0.2">
      <c r="A76" s="87"/>
      <c r="B76" s="88"/>
      <c r="C76" s="87"/>
      <c r="D76" s="89"/>
      <c r="E76" s="96"/>
      <c r="F76" s="96"/>
      <c r="G76" s="95"/>
      <c r="H76" s="87"/>
    </row>
    <row r="77" spans="1:8" s="79" customFormat="1" ht="12" x14ac:dyDescent="0.2">
      <c r="A77" s="87"/>
      <c r="B77" s="88"/>
      <c r="C77" s="87"/>
      <c r="D77" s="89"/>
      <c r="E77" s="96"/>
      <c r="F77" s="96"/>
      <c r="G77" s="95"/>
      <c r="H77" s="87"/>
    </row>
    <row r="78" spans="1:8" s="79" customFormat="1" ht="12" x14ac:dyDescent="0.2">
      <c r="A78" s="87"/>
      <c r="B78" s="88"/>
      <c r="C78" s="87"/>
      <c r="D78" s="89"/>
      <c r="E78" s="96"/>
      <c r="F78" s="96"/>
      <c r="G78" s="95"/>
      <c r="H78" s="87"/>
    </row>
    <row r="79" spans="1:8" s="79" customFormat="1" ht="12" x14ac:dyDescent="0.2">
      <c r="A79" s="87"/>
      <c r="B79" s="88"/>
      <c r="C79" s="87"/>
      <c r="D79" s="89"/>
      <c r="E79" s="96"/>
      <c r="F79" s="96"/>
      <c r="G79" s="95"/>
      <c r="H79" s="87"/>
    </row>
    <row r="80" spans="1:8" s="79" customFormat="1" ht="12" x14ac:dyDescent="0.2">
      <c r="A80" s="87"/>
      <c r="B80" s="88"/>
      <c r="C80" s="87"/>
      <c r="D80" s="89"/>
      <c r="E80" s="96"/>
      <c r="F80" s="96"/>
      <c r="G80" s="95"/>
      <c r="H80" s="87"/>
    </row>
    <row r="81" spans="1:8" s="79" customFormat="1" ht="12" x14ac:dyDescent="0.2">
      <c r="A81" s="87"/>
      <c r="B81" s="88"/>
      <c r="C81" s="87"/>
      <c r="D81" s="89"/>
      <c r="E81" s="96"/>
      <c r="F81" s="96"/>
      <c r="G81" s="95"/>
      <c r="H81" s="87"/>
    </row>
    <row r="82" spans="1:8" s="79" customFormat="1" ht="12" x14ac:dyDescent="0.2">
      <c r="A82" s="87"/>
      <c r="B82" s="88"/>
      <c r="C82" s="87"/>
      <c r="D82" s="89"/>
      <c r="E82" s="96"/>
      <c r="F82" s="96"/>
      <c r="G82" s="95"/>
      <c r="H82" s="87"/>
    </row>
    <row r="83" spans="1:8" s="79" customFormat="1" ht="12" x14ac:dyDescent="0.2">
      <c r="A83" s="87"/>
      <c r="B83" s="88"/>
      <c r="C83" s="87"/>
      <c r="D83" s="89"/>
      <c r="E83" s="96"/>
      <c r="F83" s="96"/>
      <c r="G83" s="95"/>
      <c r="H83" s="87"/>
    </row>
    <row r="84" spans="1:8" s="79" customFormat="1" ht="12" x14ac:dyDescent="0.2">
      <c r="A84" s="87"/>
      <c r="B84" s="88"/>
      <c r="C84" s="87"/>
      <c r="D84" s="89"/>
      <c r="E84" s="96"/>
      <c r="F84" s="96"/>
      <c r="G84" s="95"/>
      <c r="H84" s="87"/>
    </row>
    <row r="85" spans="1:8" s="79" customFormat="1" ht="12" x14ac:dyDescent="0.2">
      <c r="A85" s="87"/>
      <c r="B85" s="88"/>
      <c r="C85" s="87"/>
      <c r="D85" s="89"/>
      <c r="E85" s="96"/>
      <c r="F85" s="96"/>
      <c r="G85" s="95"/>
      <c r="H85" s="87"/>
    </row>
    <row r="86" spans="1:8" s="79" customFormat="1" ht="12" x14ac:dyDescent="0.2">
      <c r="A86" s="87"/>
      <c r="B86" s="88"/>
      <c r="C86" s="87"/>
      <c r="D86" s="89"/>
      <c r="E86" s="96"/>
      <c r="F86" s="96"/>
      <c r="G86" s="95"/>
      <c r="H86" s="87"/>
    </row>
    <row r="87" spans="1:8" s="79" customFormat="1" ht="12" x14ac:dyDescent="0.2">
      <c r="A87" s="87"/>
      <c r="B87" s="88"/>
      <c r="C87" s="87"/>
      <c r="D87" s="89"/>
      <c r="E87" s="96"/>
      <c r="F87" s="96"/>
      <c r="G87" s="95"/>
      <c r="H87" s="87"/>
    </row>
    <row r="88" spans="1:8" s="79" customFormat="1" ht="12" x14ac:dyDescent="0.2">
      <c r="A88" s="87"/>
      <c r="B88" s="88"/>
      <c r="C88" s="87"/>
      <c r="D88" s="89"/>
      <c r="E88" s="96"/>
      <c r="F88" s="96"/>
      <c r="G88" s="95"/>
      <c r="H88" s="87"/>
    </row>
    <row r="89" spans="1:8" s="79" customFormat="1" ht="12" x14ac:dyDescent="0.2">
      <c r="A89" s="87"/>
      <c r="B89" s="88"/>
      <c r="C89" s="87"/>
      <c r="D89" s="89"/>
      <c r="E89" s="96"/>
      <c r="F89" s="96"/>
      <c r="G89" s="95"/>
      <c r="H89" s="87"/>
    </row>
    <row r="90" spans="1:8" s="79" customFormat="1" ht="12" x14ac:dyDescent="0.2">
      <c r="A90" s="87"/>
      <c r="B90" s="88"/>
      <c r="C90" s="87"/>
      <c r="D90" s="89"/>
      <c r="E90" s="96"/>
      <c r="F90" s="96"/>
      <c r="G90" s="95"/>
      <c r="H90" s="87"/>
    </row>
    <row r="91" spans="1:8" s="79" customFormat="1" ht="12" x14ac:dyDescent="0.2">
      <c r="A91" s="87"/>
      <c r="B91" s="88"/>
      <c r="C91" s="87"/>
      <c r="D91" s="89"/>
      <c r="E91" s="96"/>
      <c r="F91" s="96"/>
      <c r="G91" s="95"/>
      <c r="H91" s="87"/>
    </row>
    <row r="92" spans="1:8" s="79" customFormat="1" ht="12" x14ac:dyDescent="0.2">
      <c r="A92" s="87"/>
      <c r="B92" s="88"/>
      <c r="C92" s="87"/>
      <c r="D92" s="89"/>
      <c r="E92" s="96"/>
      <c r="F92" s="96"/>
      <c r="G92" s="95"/>
      <c r="H92" s="87"/>
    </row>
    <row r="93" spans="1:8" s="79" customFormat="1" ht="12" x14ac:dyDescent="0.2">
      <c r="A93" s="87"/>
      <c r="B93" s="88"/>
      <c r="C93" s="87"/>
      <c r="D93" s="89"/>
      <c r="E93" s="96"/>
      <c r="F93" s="96"/>
      <c r="G93" s="95"/>
      <c r="H93" s="87"/>
    </row>
    <row r="94" spans="1:8" s="79" customFormat="1" ht="12" x14ac:dyDescent="0.2">
      <c r="A94" s="87"/>
      <c r="B94" s="88"/>
      <c r="C94" s="87"/>
      <c r="D94" s="89"/>
      <c r="E94" s="96"/>
      <c r="F94" s="96"/>
      <c r="G94" s="95"/>
      <c r="H94" s="87"/>
    </row>
    <row r="95" spans="1:8" s="79" customFormat="1" ht="12" x14ac:dyDescent="0.2">
      <c r="A95" s="87"/>
      <c r="B95" s="88"/>
      <c r="C95" s="87"/>
      <c r="D95" s="89"/>
      <c r="E95" s="96"/>
      <c r="F95" s="96"/>
      <c r="G95" s="95"/>
      <c r="H95" s="87"/>
    </row>
    <row r="96" spans="1:8" s="79" customFormat="1" ht="12" x14ac:dyDescent="0.2">
      <c r="A96" s="87"/>
      <c r="B96" s="88"/>
      <c r="C96" s="87"/>
      <c r="D96" s="89"/>
      <c r="E96" s="96"/>
      <c r="F96" s="96"/>
      <c r="G96" s="95"/>
      <c r="H96" s="87"/>
    </row>
    <row r="97" spans="1:8" s="79" customFormat="1" ht="12" x14ac:dyDescent="0.2">
      <c r="A97" s="87"/>
      <c r="B97" s="88"/>
      <c r="C97" s="87"/>
      <c r="D97" s="89"/>
      <c r="E97" s="96"/>
      <c r="F97" s="96"/>
      <c r="G97" s="95"/>
      <c r="H97" s="87"/>
    </row>
    <row r="98" spans="1:8" s="79" customFormat="1" ht="12" x14ac:dyDescent="0.2">
      <c r="A98" s="87"/>
      <c r="B98" s="88"/>
      <c r="C98" s="87"/>
      <c r="D98" s="89"/>
      <c r="E98" s="96"/>
      <c r="F98" s="96"/>
      <c r="G98" s="95"/>
      <c r="H98" s="87"/>
    </row>
    <row r="99" spans="1:8" s="79" customFormat="1" ht="12" x14ac:dyDescent="0.2">
      <c r="A99" s="87"/>
      <c r="B99" s="88"/>
      <c r="C99" s="87"/>
      <c r="D99" s="89"/>
      <c r="E99" s="96"/>
      <c r="F99" s="96"/>
      <c r="G99" s="95"/>
      <c r="H99" s="87"/>
    </row>
    <row r="100" spans="1:8" s="79" customFormat="1" ht="12" x14ac:dyDescent="0.2">
      <c r="A100" s="87"/>
      <c r="B100" s="88"/>
      <c r="C100" s="87"/>
      <c r="D100" s="89"/>
      <c r="E100" s="96"/>
      <c r="F100" s="96"/>
      <c r="G100" s="95"/>
      <c r="H100" s="87"/>
    </row>
    <row r="101" spans="1:8" s="79" customFormat="1" ht="12" x14ac:dyDescent="0.2">
      <c r="A101" s="87"/>
      <c r="B101" s="88"/>
      <c r="C101" s="87"/>
      <c r="D101" s="89"/>
      <c r="E101" s="96"/>
      <c r="F101" s="96"/>
      <c r="G101" s="95"/>
      <c r="H101" s="87"/>
    </row>
    <row r="102" spans="1:8" s="79" customFormat="1" ht="12" x14ac:dyDescent="0.2">
      <c r="A102" s="87"/>
      <c r="B102" s="88"/>
      <c r="C102" s="87"/>
      <c r="D102" s="89"/>
      <c r="E102" s="96"/>
      <c r="F102" s="96"/>
      <c r="G102" s="95"/>
      <c r="H102" s="87"/>
    </row>
    <row r="103" spans="1:8" s="79" customFormat="1" ht="12" x14ac:dyDescent="0.2">
      <c r="A103" s="87"/>
      <c r="B103" s="88"/>
      <c r="C103" s="87"/>
      <c r="D103" s="89"/>
      <c r="E103" s="96"/>
      <c r="F103" s="96"/>
      <c r="G103" s="95"/>
      <c r="H103" s="87"/>
    </row>
    <row r="104" spans="1:8" s="79" customFormat="1" ht="12" x14ac:dyDescent="0.2">
      <c r="A104" s="87"/>
      <c r="B104" s="88"/>
      <c r="C104" s="87"/>
      <c r="D104" s="89"/>
      <c r="E104" s="96"/>
      <c r="F104" s="96"/>
      <c r="G104" s="95"/>
      <c r="H104" s="87"/>
    </row>
    <row r="105" spans="1:8" s="79" customFormat="1" ht="12" x14ac:dyDescent="0.2">
      <c r="A105" s="87"/>
      <c r="B105" s="88"/>
      <c r="C105" s="87"/>
      <c r="D105" s="89"/>
      <c r="E105" s="96"/>
      <c r="F105" s="96"/>
      <c r="G105" s="95"/>
      <c r="H105" s="87"/>
    </row>
    <row r="106" spans="1:8" s="79" customFormat="1" ht="12" x14ac:dyDescent="0.2">
      <c r="A106" s="87"/>
      <c r="B106" s="88"/>
      <c r="C106" s="87"/>
      <c r="D106" s="89"/>
      <c r="E106" s="96"/>
      <c r="F106" s="96"/>
      <c r="G106" s="95"/>
      <c r="H106" s="87"/>
    </row>
    <row r="107" spans="1:8" s="79" customFormat="1" ht="12" x14ac:dyDescent="0.2">
      <c r="A107" s="87"/>
      <c r="B107" s="88"/>
      <c r="C107" s="87"/>
      <c r="D107" s="89"/>
      <c r="E107" s="96"/>
      <c r="F107" s="96"/>
      <c r="G107" s="95"/>
      <c r="H107" s="87"/>
    </row>
    <row r="108" spans="1:8" s="79" customFormat="1" ht="12" x14ac:dyDescent="0.2">
      <c r="A108" s="87"/>
      <c r="B108" s="88"/>
      <c r="C108" s="87"/>
      <c r="D108" s="89"/>
      <c r="E108" s="96"/>
      <c r="F108" s="96"/>
      <c r="G108" s="95"/>
      <c r="H108" s="87"/>
    </row>
    <row r="109" spans="1:8" s="79" customFormat="1" ht="12" x14ac:dyDescent="0.2">
      <c r="A109" s="87"/>
      <c r="B109" s="88"/>
      <c r="C109" s="87"/>
      <c r="D109" s="89"/>
      <c r="E109" s="96"/>
      <c r="F109" s="96"/>
      <c r="G109" s="95"/>
      <c r="H109" s="87"/>
    </row>
    <row r="110" spans="1:8" s="79" customFormat="1" ht="12" x14ac:dyDescent="0.2">
      <c r="A110" s="87"/>
      <c r="B110" s="88"/>
      <c r="C110" s="87"/>
      <c r="D110" s="89"/>
      <c r="E110" s="96"/>
      <c r="F110" s="96"/>
      <c r="G110" s="95"/>
      <c r="H110" s="87"/>
    </row>
    <row r="111" spans="1:8" s="79" customFormat="1" ht="12" x14ac:dyDescent="0.2">
      <c r="A111" s="87"/>
      <c r="B111" s="88"/>
      <c r="C111" s="87"/>
      <c r="D111" s="89"/>
      <c r="E111" s="96"/>
      <c r="F111" s="96"/>
      <c r="G111" s="95"/>
      <c r="H111" s="87"/>
    </row>
    <row r="112" spans="1:8" s="79" customFormat="1" ht="12" x14ac:dyDescent="0.2">
      <c r="A112" s="87"/>
      <c r="B112" s="88"/>
      <c r="C112" s="87"/>
      <c r="D112" s="89"/>
      <c r="E112" s="96"/>
      <c r="F112" s="96"/>
      <c r="G112" s="95"/>
      <c r="H112" s="87"/>
    </row>
    <row r="113" spans="1:8" s="79" customFormat="1" ht="12" x14ac:dyDescent="0.2">
      <c r="A113" s="87"/>
      <c r="B113" s="88"/>
      <c r="C113" s="87"/>
      <c r="D113" s="89"/>
      <c r="E113" s="96"/>
      <c r="F113" s="96"/>
      <c r="G113" s="95"/>
      <c r="H113" s="87"/>
    </row>
    <row r="114" spans="1:8" s="79" customFormat="1" ht="12" x14ac:dyDescent="0.2">
      <c r="A114" s="87"/>
      <c r="B114" s="88"/>
      <c r="C114" s="87"/>
      <c r="D114" s="89"/>
      <c r="E114" s="96"/>
      <c r="F114" s="96"/>
      <c r="G114" s="95"/>
      <c r="H114" s="87"/>
    </row>
    <row r="115" spans="1:8" s="79" customFormat="1" ht="12" x14ac:dyDescent="0.2">
      <c r="A115" s="87"/>
      <c r="B115" s="88"/>
      <c r="C115" s="87"/>
      <c r="D115" s="89"/>
      <c r="E115" s="96"/>
      <c r="F115" s="96"/>
      <c r="G115" s="95"/>
      <c r="H115" s="87"/>
    </row>
    <row r="116" spans="1:8" s="79" customFormat="1" ht="12" x14ac:dyDescent="0.2">
      <c r="A116" s="87"/>
      <c r="B116" s="88"/>
      <c r="C116" s="87"/>
      <c r="D116" s="89"/>
      <c r="E116" s="96"/>
      <c r="F116" s="96"/>
      <c r="G116" s="95"/>
      <c r="H116" s="87"/>
    </row>
    <row r="117" spans="1:8" s="79" customFormat="1" ht="12" x14ac:dyDescent="0.2">
      <c r="A117" s="87"/>
      <c r="B117" s="88"/>
      <c r="C117" s="87"/>
      <c r="D117" s="89"/>
      <c r="E117" s="96"/>
      <c r="F117" s="96"/>
      <c r="G117" s="95"/>
      <c r="H117" s="87"/>
    </row>
    <row r="118" spans="1:8" s="79" customFormat="1" x14ac:dyDescent="0.2">
      <c r="A118" s="87"/>
      <c r="B118" s="110"/>
      <c r="C118" s="87"/>
      <c r="D118" s="89"/>
      <c r="E118" s="96"/>
      <c r="F118" s="96">
        <v>30</v>
      </c>
      <c r="G118" s="95"/>
      <c r="H118" s="87"/>
    </row>
    <row r="119" spans="1:8" s="79" customFormat="1" ht="12" x14ac:dyDescent="0.2">
      <c r="A119" s="87"/>
      <c r="B119" s="88"/>
      <c r="C119" s="87"/>
      <c r="D119" s="89"/>
      <c r="E119" s="96"/>
      <c r="F119" s="96"/>
      <c r="G119" s="95"/>
      <c r="H119" s="87"/>
    </row>
    <row r="120" spans="1:8" s="79" customFormat="1" ht="12" x14ac:dyDescent="0.2">
      <c r="A120" s="87"/>
      <c r="B120" s="88"/>
      <c r="C120" s="87"/>
      <c r="D120" s="89"/>
      <c r="E120" s="96"/>
      <c r="F120" s="96"/>
      <c r="G120" s="95"/>
      <c r="H120" s="87"/>
    </row>
    <row r="145" spans="5:5" x14ac:dyDescent="0.2">
      <c r="E145" s="112">
        <v>30</v>
      </c>
    </row>
    <row r="149" spans="5:5" x14ac:dyDescent="0.2">
      <c r="E149" s="112">
        <v>1</v>
      </c>
    </row>
    <row r="187" spans="3:8" x14ac:dyDescent="0.2">
      <c r="C187" s="181" t="s">
        <v>136</v>
      </c>
      <c r="E187" s="112">
        <v>250</v>
      </c>
      <c r="H187" s="77">
        <v>35</v>
      </c>
    </row>
  </sheetData>
  <sheetProtection algorithmName="SHA-512" hashValue="ectDp1bscV9CcHTgF7Ob695mFK1AY1AVO/lDCduMwICfInicrnBklK/aGhrLYyB0jiczrZz3I0/Np+0HdjwOaA==" saltValue="H8AYPEQxVQcU3LBR5fLaMQ==" spinCount="100000" sheet="1" objects="1" scenarios="1"/>
  <phoneticPr fontId="0" type="noConversion"/>
  <pageMargins left="0.98425196850393704" right="0.39370078740157483" top="0.98425196850393704" bottom="0.74803149606299213" header="0" footer="0.39370078740157483"/>
  <pageSetup paperSize="9" firstPageNumber="0" orientation="portrait" horizontalDpi="300" verticalDpi="300" r:id="rId1"/>
  <headerFooter alignWithMargins="0">
    <oddHeader xml:space="preserve">&amp;L
</oddHeader>
    <oddFooter>&amp;C&amp;6 &amp; List: &amp;A&amp;R &amp; &amp;9 &amp; Stran: &amp;P</oddFooter>
  </headerFooter>
  <rowBreaks count="2" manualBreakCount="2">
    <brk id="41" max="16383" man="1"/>
    <brk id="14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5"/>
  <sheetViews>
    <sheetView view="pageBreakPreview" topLeftCell="A181" zoomScaleNormal="100" zoomScaleSheetLayoutView="100" workbookViewId="0">
      <selection activeCell="I200" sqref="I200"/>
    </sheetView>
  </sheetViews>
  <sheetFormatPr defaultColWidth="9.140625" defaultRowHeight="12.75" x14ac:dyDescent="0.2"/>
  <cols>
    <col min="1" max="1" width="6" style="77" customWidth="1"/>
    <col min="2" max="2" width="4.28515625" style="112" customWidth="1"/>
    <col min="3" max="3" width="6.85546875" style="112" customWidth="1"/>
    <col min="4" max="4" width="40.85546875" style="110" customWidth="1"/>
    <col min="5" max="5" width="6.28515625" style="200" customWidth="1"/>
    <col min="6" max="6" width="10.42578125" style="206" bestFit="1" customWidth="1"/>
    <col min="7" max="7" width="13.42578125" style="112" bestFit="1" customWidth="1"/>
    <col min="8" max="8" width="13.28515625" style="112" customWidth="1"/>
    <col min="9" max="9" width="43.7109375" style="118" customWidth="1"/>
    <col min="10" max="10" width="9.85546875" style="118" customWidth="1"/>
    <col min="11" max="11" width="2.5703125" style="118" bestFit="1" customWidth="1"/>
    <col min="12" max="12" width="9.140625" style="118"/>
    <col min="13" max="13" width="9" style="118" customWidth="1"/>
    <col min="14" max="16384" width="9.140625" style="118"/>
  </cols>
  <sheetData>
    <row r="1" spans="1:13" s="139" customFormat="1" ht="18" x14ac:dyDescent="0.2">
      <c r="A1" s="136" t="str">
        <f>+OSNOVA!A2</f>
        <v>POPIS DEL</v>
      </c>
      <c r="B1" s="279"/>
      <c r="C1" s="279"/>
      <c r="E1" s="137"/>
      <c r="F1" s="254"/>
      <c r="G1" s="138"/>
      <c r="H1" s="138"/>
      <c r="J1" s="138"/>
      <c r="K1" s="138"/>
      <c r="L1" s="140"/>
      <c r="M1" s="141"/>
    </row>
    <row r="2" spans="1:13" s="139" customFormat="1" ht="18" x14ac:dyDescent="0.2">
      <c r="A2" s="136"/>
      <c r="B2" s="280"/>
      <c r="C2" s="280"/>
      <c r="E2" s="137"/>
      <c r="F2" s="254"/>
      <c r="G2" s="138"/>
      <c r="H2" s="138"/>
      <c r="J2" s="138"/>
      <c r="K2" s="138"/>
      <c r="L2" s="140"/>
      <c r="M2" s="141"/>
    </row>
    <row r="3" spans="1:13" s="139" customFormat="1" ht="49.5" customHeight="1" x14ac:dyDescent="0.2">
      <c r="A3" s="136">
        <v>10</v>
      </c>
      <c r="B3" s="279"/>
      <c r="C3" s="279"/>
      <c r="D3" s="331" t="s">
        <v>154</v>
      </c>
      <c r="E3" s="137"/>
      <c r="F3" s="254"/>
      <c r="G3" s="138"/>
      <c r="H3" s="138"/>
      <c r="J3" s="138"/>
      <c r="K3" s="138"/>
      <c r="L3" s="140"/>
      <c r="M3" s="141"/>
    </row>
    <row r="4" spans="1:13" s="139" customFormat="1" ht="18" x14ac:dyDescent="0.2">
      <c r="A4" s="136"/>
      <c r="B4" s="281"/>
      <c r="C4" s="281"/>
      <c r="D4" s="136"/>
      <c r="E4" s="137"/>
      <c r="F4" s="254"/>
      <c r="G4" s="138"/>
      <c r="H4" s="138"/>
      <c r="I4" s="140"/>
      <c r="J4" s="141"/>
    </row>
    <row r="5" spans="1:13" ht="14.25" customHeight="1" x14ac:dyDescent="0.2">
      <c r="A5" s="96" t="s">
        <v>125</v>
      </c>
      <c r="B5" s="96"/>
      <c r="C5" s="96"/>
      <c r="D5" s="96" t="s">
        <v>1</v>
      </c>
      <c r="E5" s="116"/>
      <c r="I5" s="332"/>
      <c r="J5" s="333"/>
    </row>
    <row r="6" spans="1:13" ht="12.75" customHeight="1" x14ac:dyDescent="0.2">
      <c r="B6" s="96"/>
      <c r="C6" s="96"/>
      <c r="D6" s="96"/>
      <c r="E6" s="202"/>
      <c r="F6" s="209"/>
      <c r="G6" s="96"/>
      <c r="H6" s="96"/>
      <c r="I6" s="332"/>
      <c r="J6" s="78"/>
    </row>
    <row r="7" spans="1:13" ht="12.75" customHeight="1" x14ac:dyDescent="0.2">
      <c r="B7" s="96"/>
      <c r="C7" s="96"/>
      <c r="D7" s="96"/>
      <c r="E7" s="202"/>
      <c r="F7" s="209"/>
      <c r="G7" s="96"/>
      <c r="H7" s="96"/>
      <c r="I7" s="332"/>
      <c r="J7" s="78"/>
    </row>
    <row r="8" spans="1:13" s="116" customFormat="1" x14ac:dyDescent="0.2">
      <c r="A8" s="97" t="s">
        <v>10</v>
      </c>
      <c r="B8" s="282"/>
      <c r="C8" s="282"/>
      <c r="D8" s="126" t="s">
        <v>11</v>
      </c>
      <c r="E8" s="97" t="s">
        <v>12</v>
      </c>
      <c r="F8" s="255" t="s">
        <v>321</v>
      </c>
      <c r="G8" s="98" t="s">
        <v>13</v>
      </c>
      <c r="H8" s="98" t="s">
        <v>14</v>
      </c>
      <c r="J8" s="118"/>
      <c r="L8" s="117"/>
      <c r="M8" s="117"/>
    </row>
    <row r="9" spans="1:13" x14ac:dyDescent="0.2">
      <c r="D9" s="127"/>
      <c r="H9" s="113"/>
    </row>
    <row r="10" spans="1:13" s="146" customFormat="1" ht="16.5" thickBot="1" x14ac:dyDescent="0.25">
      <c r="A10" s="142"/>
      <c r="B10" s="283" t="s">
        <v>120</v>
      </c>
      <c r="C10" s="283"/>
      <c r="D10" s="143" t="s">
        <v>131</v>
      </c>
      <c r="E10" s="203"/>
      <c r="F10" s="207"/>
      <c r="G10" s="144"/>
      <c r="H10" s="145"/>
    </row>
    <row r="11" spans="1:13" s="146" customFormat="1" ht="15.75" x14ac:dyDescent="0.2">
      <c r="A11" s="309"/>
      <c r="B11" s="310"/>
      <c r="C11" s="310"/>
      <c r="D11" s="311"/>
      <c r="E11" s="312"/>
      <c r="F11" s="313"/>
      <c r="G11" s="314"/>
      <c r="H11" s="315"/>
    </row>
    <row r="12" spans="1:13" s="274" customFormat="1" x14ac:dyDescent="0.2">
      <c r="A12" s="302"/>
      <c r="B12" s="303"/>
      <c r="C12" s="303">
        <v>11</v>
      </c>
      <c r="D12" s="304" t="s">
        <v>139</v>
      </c>
      <c r="E12" s="174"/>
      <c r="F12" s="215"/>
      <c r="G12" s="305"/>
      <c r="H12" s="306"/>
      <c r="I12" s="82"/>
      <c r="J12" s="83"/>
      <c r="K12" s="307"/>
      <c r="L12" s="308"/>
    </row>
    <row r="13" spans="1:13" s="274" customFormat="1" x14ac:dyDescent="0.2">
      <c r="A13" s="302"/>
      <c r="B13" s="303"/>
      <c r="C13" s="303"/>
      <c r="D13" s="304"/>
      <c r="E13" s="174"/>
      <c r="F13" s="215"/>
      <c r="G13" s="305"/>
      <c r="H13" s="306"/>
      <c r="I13" s="82"/>
      <c r="J13" s="83"/>
      <c r="K13" s="307"/>
      <c r="L13" s="308"/>
    </row>
    <row r="14" spans="1:13" s="79" customFormat="1" x14ac:dyDescent="0.2">
      <c r="A14" s="325" t="s">
        <v>120</v>
      </c>
      <c r="B14" s="329">
        <f>1</f>
        <v>1</v>
      </c>
      <c r="C14" s="329"/>
      <c r="D14" s="294" t="s">
        <v>8</v>
      </c>
      <c r="E14" s="299" t="s">
        <v>19</v>
      </c>
      <c r="F14" s="296">
        <v>129</v>
      </c>
      <c r="G14" s="443"/>
      <c r="H14" s="327">
        <f>IF(OSNOVA!$B$41=1,F14*G14,"")</f>
        <v>0</v>
      </c>
      <c r="I14" s="82"/>
      <c r="J14" s="83"/>
      <c r="K14" s="121"/>
      <c r="L14" s="118"/>
    </row>
    <row r="15" spans="1:13" s="79" customFormat="1" x14ac:dyDescent="0.2">
      <c r="A15" s="330"/>
      <c r="B15" s="329"/>
      <c r="C15" s="329"/>
      <c r="D15" s="294" t="s">
        <v>47</v>
      </c>
      <c r="E15" s="328"/>
      <c r="F15" s="296"/>
      <c r="G15" s="444"/>
      <c r="H15" s="327"/>
      <c r="I15" s="82"/>
      <c r="J15" s="83"/>
      <c r="K15" s="121"/>
      <c r="L15" s="293"/>
    </row>
    <row r="16" spans="1:13" s="79" customFormat="1" x14ac:dyDescent="0.2">
      <c r="A16" s="135"/>
      <c r="B16" s="278"/>
      <c r="C16" s="278"/>
      <c r="D16" s="105"/>
      <c r="E16" s="214"/>
      <c r="F16" s="296"/>
      <c r="G16" s="445"/>
      <c r="H16" s="104"/>
      <c r="I16" s="82"/>
      <c r="J16" s="83"/>
      <c r="K16" s="121"/>
      <c r="L16" s="118"/>
    </row>
    <row r="17" spans="1:12" s="274" customFormat="1" x14ac:dyDescent="0.2">
      <c r="A17" s="302"/>
      <c r="B17" s="303"/>
      <c r="C17" s="303">
        <v>12</v>
      </c>
      <c r="D17" s="304" t="s">
        <v>155</v>
      </c>
      <c r="E17" s="174"/>
      <c r="F17" s="296"/>
      <c r="G17" s="446"/>
      <c r="H17" s="306"/>
      <c r="I17" s="82"/>
      <c r="J17" s="83"/>
      <c r="K17" s="307"/>
      <c r="L17" s="308"/>
    </row>
    <row r="18" spans="1:12" s="79" customFormat="1" ht="13.5" customHeight="1" x14ac:dyDescent="0.2">
      <c r="A18" s="135"/>
      <c r="B18" s="88"/>
      <c r="C18" s="88"/>
      <c r="D18" s="301"/>
      <c r="E18" s="214"/>
      <c r="F18" s="296"/>
      <c r="G18" s="447"/>
      <c r="H18" s="104"/>
      <c r="I18" s="82"/>
      <c r="J18" s="83"/>
      <c r="K18" s="121"/>
      <c r="L18" s="118"/>
    </row>
    <row r="19" spans="1:12" s="79" customFormat="1" ht="36" x14ac:dyDescent="0.2">
      <c r="A19" s="135" t="str">
        <f>$B$10</f>
        <v>I.</v>
      </c>
      <c r="B19" s="88">
        <f>COUNT($A$14:B18)+1</f>
        <v>2</v>
      </c>
      <c r="C19" s="88" t="s">
        <v>156</v>
      </c>
      <c r="D19" s="105" t="s">
        <v>199</v>
      </c>
      <c r="E19" s="299" t="s">
        <v>19</v>
      </c>
      <c r="F19" s="296">
        <v>1</v>
      </c>
      <c r="G19" s="443"/>
      <c r="H19" s="104">
        <f>IF(OSNOVA!$B$41=1,F19*G19,"")</f>
        <v>0</v>
      </c>
      <c r="I19" s="82"/>
      <c r="J19" s="83"/>
      <c r="K19" s="121"/>
      <c r="L19" s="118"/>
    </row>
    <row r="20" spans="1:12" s="79" customFormat="1" x14ac:dyDescent="0.2">
      <c r="A20" s="135"/>
      <c r="B20" s="88"/>
      <c r="C20" s="88"/>
      <c r="D20" s="105"/>
      <c r="E20" s="214"/>
      <c r="F20" s="296"/>
      <c r="G20" s="447"/>
      <c r="H20" s="104"/>
      <c r="I20" s="82"/>
      <c r="J20" s="83"/>
      <c r="K20" s="121"/>
      <c r="L20" s="118"/>
    </row>
    <row r="21" spans="1:12" s="79" customFormat="1" ht="36" x14ac:dyDescent="0.2">
      <c r="A21" s="135" t="str">
        <f>$B$10</f>
        <v>I.</v>
      </c>
      <c r="B21" s="88">
        <f>COUNT($A$14:B19)+1</f>
        <v>3</v>
      </c>
      <c r="C21" s="88" t="s">
        <v>157</v>
      </c>
      <c r="D21" s="105" t="s">
        <v>200</v>
      </c>
      <c r="E21" s="299" t="s">
        <v>19</v>
      </c>
      <c r="F21" s="296">
        <v>10</v>
      </c>
      <c r="G21" s="443"/>
      <c r="H21" s="104">
        <f>IF(OSNOVA!$B$41=1,F21*G21,"")</f>
        <v>0</v>
      </c>
      <c r="I21" s="82"/>
      <c r="J21" s="83"/>
      <c r="K21" s="121"/>
      <c r="L21" s="118"/>
    </row>
    <row r="22" spans="1:12" s="79" customFormat="1" x14ac:dyDescent="0.2">
      <c r="A22" s="135"/>
      <c r="B22" s="88"/>
      <c r="C22" s="88"/>
      <c r="D22" s="105"/>
      <c r="E22" s="214"/>
      <c r="F22" s="296"/>
      <c r="G22" s="447"/>
      <c r="H22" s="104"/>
      <c r="I22" s="82"/>
      <c r="J22" s="83"/>
      <c r="K22" s="121"/>
      <c r="L22" s="118"/>
    </row>
    <row r="23" spans="1:12" s="79" customFormat="1" ht="36" x14ac:dyDescent="0.2">
      <c r="A23" s="135" t="str">
        <f>$B$10</f>
        <v>I.</v>
      </c>
      <c r="B23" s="88">
        <f>COUNT($A$14:B22)+1</f>
        <v>4</v>
      </c>
      <c r="C23" s="88" t="s">
        <v>252</v>
      </c>
      <c r="D23" s="105" t="s">
        <v>187</v>
      </c>
      <c r="E23" s="299" t="s">
        <v>19</v>
      </c>
      <c r="F23" s="296">
        <v>1</v>
      </c>
      <c r="G23" s="443"/>
      <c r="H23" s="104">
        <f>IF(OSNOVA!$B$41=1,F23*G23,"")</f>
        <v>0</v>
      </c>
      <c r="I23" s="82"/>
      <c r="J23" s="83"/>
      <c r="K23" s="121"/>
      <c r="L23" s="118"/>
    </row>
    <row r="24" spans="1:12" s="79" customFormat="1" x14ac:dyDescent="0.2">
      <c r="A24" s="135"/>
      <c r="B24" s="88"/>
      <c r="C24" s="88"/>
      <c r="D24" s="105"/>
      <c r="E24" s="214"/>
      <c r="F24" s="296"/>
      <c r="G24" s="447"/>
      <c r="H24" s="104"/>
      <c r="I24" s="82"/>
      <c r="J24" s="83"/>
      <c r="K24" s="121"/>
      <c r="L24" s="118"/>
    </row>
    <row r="25" spans="1:12" s="350" customFormat="1" ht="36" x14ac:dyDescent="0.2">
      <c r="A25" s="325" t="str">
        <f>$B$10</f>
        <v>I.</v>
      </c>
      <c r="B25" s="326">
        <f>COUNT($A$14:B23)+1</f>
        <v>5</v>
      </c>
      <c r="C25" s="326" t="s">
        <v>253</v>
      </c>
      <c r="D25" s="294" t="s">
        <v>202</v>
      </c>
      <c r="E25" s="299" t="s">
        <v>19</v>
      </c>
      <c r="F25" s="296">
        <v>2</v>
      </c>
      <c r="G25" s="443"/>
      <c r="H25" s="327">
        <f>IF(OSNOVA!$B$41=1,F25*G25,"")</f>
        <v>0</v>
      </c>
      <c r="I25" s="346"/>
      <c r="J25" s="347"/>
      <c r="K25" s="348"/>
      <c r="L25" s="349"/>
    </row>
    <row r="26" spans="1:12" s="79" customFormat="1" x14ac:dyDescent="0.2">
      <c r="A26" s="325"/>
      <c r="B26" s="326"/>
      <c r="C26" s="326"/>
      <c r="D26" s="294"/>
      <c r="E26" s="299"/>
      <c r="F26" s="296"/>
      <c r="G26" s="443"/>
      <c r="H26" s="327"/>
      <c r="I26" s="82"/>
      <c r="J26" s="83"/>
      <c r="K26" s="121"/>
      <c r="L26" s="118"/>
    </row>
    <row r="27" spans="1:12" s="350" customFormat="1" ht="36" x14ac:dyDescent="0.2">
      <c r="A27" s="325" t="str">
        <f>$B$10</f>
        <v>I.</v>
      </c>
      <c r="B27" s="326">
        <f>COUNT($A$14:B25)+1</f>
        <v>6</v>
      </c>
      <c r="C27" s="326" t="s">
        <v>158</v>
      </c>
      <c r="D27" s="294" t="s">
        <v>201</v>
      </c>
      <c r="E27" s="299" t="s">
        <v>19</v>
      </c>
      <c r="F27" s="296">
        <v>2</v>
      </c>
      <c r="G27" s="443"/>
      <c r="H27" s="327">
        <f>IF(OSNOVA!$B$41=1,F27*G27,"")</f>
        <v>0</v>
      </c>
      <c r="I27" s="346"/>
      <c r="J27" s="347"/>
      <c r="K27" s="348"/>
      <c r="L27" s="349"/>
    </row>
    <row r="28" spans="1:12" s="350" customFormat="1" x14ac:dyDescent="0.2">
      <c r="A28" s="325"/>
      <c r="B28" s="326"/>
      <c r="C28" s="326"/>
      <c r="D28" s="294"/>
      <c r="E28" s="299"/>
      <c r="F28" s="296"/>
      <c r="G28" s="443"/>
      <c r="H28" s="327"/>
      <c r="I28" s="346"/>
      <c r="J28" s="347"/>
      <c r="K28" s="348"/>
      <c r="L28" s="349"/>
    </row>
    <row r="29" spans="1:12" s="350" customFormat="1" ht="36" x14ac:dyDescent="0.2">
      <c r="A29" s="325" t="str">
        <f>$B$10</f>
        <v>I.</v>
      </c>
      <c r="B29" s="326">
        <f>COUNT($A$14:B27)+1</f>
        <v>7</v>
      </c>
      <c r="C29" s="326" t="s">
        <v>159</v>
      </c>
      <c r="D29" s="294" t="s">
        <v>203</v>
      </c>
      <c r="E29" s="299" t="s">
        <v>19</v>
      </c>
      <c r="F29" s="296">
        <v>1</v>
      </c>
      <c r="G29" s="443"/>
      <c r="H29" s="327">
        <f>F29*G29</f>
        <v>0</v>
      </c>
      <c r="I29" s="346"/>
      <c r="J29" s="347"/>
      <c r="K29" s="348"/>
      <c r="L29" s="349"/>
    </row>
    <row r="30" spans="1:12" s="350" customFormat="1" x14ac:dyDescent="0.2">
      <c r="A30" s="325"/>
      <c r="B30" s="326"/>
      <c r="C30" s="326"/>
      <c r="D30" s="294"/>
      <c r="E30" s="299"/>
      <c r="F30" s="296"/>
      <c r="G30" s="443"/>
      <c r="H30" s="327"/>
      <c r="I30" s="346"/>
      <c r="J30" s="347"/>
      <c r="K30" s="348"/>
      <c r="L30" s="349"/>
    </row>
    <row r="31" spans="1:12" s="350" customFormat="1" ht="36" x14ac:dyDescent="0.2">
      <c r="A31" s="325" t="str">
        <f>$B$10</f>
        <v>I.</v>
      </c>
      <c r="B31" s="326">
        <f>COUNT($A$14:B29)+1</f>
        <v>8</v>
      </c>
      <c r="C31" s="326" t="s">
        <v>160</v>
      </c>
      <c r="D31" s="105" t="s">
        <v>204</v>
      </c>
      <c r="E31" s="299" t="s">
        <v>19</v>
      </c>
      <c r="F31" s="296">
        <v>323</v>
      </c>
      <c r="G31" s="443"/>
      <c r="H31" s="327">
        <f>F31*G31</f>
        <v>0</v>
      </c>
      <c r="I31" s="346"/>
      <c r="J31" s="347"/>
      <c r="K31" s="348"/>
      <c r="L31" s="349"/>
    </row>
    <row r="32" spans="1:12" s="79" customFormat="1" x14ac:dyDescent="0.2">
      <c r="A32" s="135"/>
      <c r="B32" s="88"/>
      <c r="C32" s="88"/>
      <c r="D32" s="105"/>
      <c r="E32" s="214"/>
      <c r="F32" s="296"/>
      <c r="G32" s="447"/>
      <c r="H32" s="104"/>
      <c r="I32" s="82"/>
      <c r="J32" s="83"/>
      <c r="K32" s="121"/>
      <c r="L32" s="118"/>
    </row>
    <row r="33" spans="1:12" s="79" customFormat="1" ht="36" x14ac:dyDescent="0.2">
      <c r="A33" s="135" t="str">
        <f>$B$10</f>
        <v>I.</v>
      </c>
      <c r="B33" s="88" t="s">
        <v>274</v>
      </c>
      <c r="C33" s="88" t="s">
        <v>161</v>
      </c>
      <c r="D33" s="105" t="s">
        <v>205</v>
      </c>
      <c r="E33" s="299" t="s">
        <v>19</v>
      </c>
      <c r="F33" s="296">
        <v>6</v>
      </c>
      <c r="G33" s="443"/>
      <c r="H33" s="104">
        <f>IF(OSNOVA!$B$41=1,F33*G33,"")</f>
        <v>0</v>
      </c>
      <c r="I33" s="82"/>
      <c r="J33" s="83"/>
      <c r="K33" s="121"/>
      <c r="L33" s="118"/>
    </row>
    <row r="34" spans="1:12" s="79" customFormat="1" x14ac:dyDescent="0.2">
      <c r="A34" s="135"/>
      <c r="B34" s="88"/>
      <c r="C34" s="88"/>
      <c r="D34" s="105"/>
      <c r="E34" s="214"/>
      <c r="F34" s="296"/>
      <c r="G34" s="447"/>
      <c r="H34" s="104"/>
      <c r="I34" s="82"/>
      <c r="J34" s="83"/>
      <c r="K34" s="121"/>
      <c r="L34" s="118"/>
    </row>
    <row r="35" spans="1:12" s="79" customFormat="1" ht="24" x14ac:dyDescent="0.2">
      <c r="A35" s="135" t="str">
        <f>$B$10</f>
        <v>I.</v>
      </c>
      <c r="B35" s="88" t="s">
        <v>275</v>
      </c>
      <c r="C35" s="88" t="s">
        <v>162</v>
      </c>
      <c r="D35" s="105" t="s">
        <v>206</v>
      </c>
      <c r="E35" s="299" t="s">
        <v>19</v>
      </c>
      <c r="F35" s="296">
        <v>7</v>
      </c>
      <c r="G35" s="443"/>
      <c r="H35" s="104">
        <f>IF(OSNOVA!$B$41=1,F35*G35,"")</f>
        <v>0</v>
      </c>
      <c r="I35" s="82"/>
      <c r="J35" s="83"/>
      <c r="K35" s="121"/>
      <c r="L35" s="118"/>
    </row>
    <row r="36" spans="1:12" s="79" customFormat="1" x14ac:dyDescent="0.2">
      <c r="A36" s="135"/>
      <c r="B36" s="88"/>
      <c r="C36" s="88"/>
      <c r="D36" s="105"/>
      <c r="E36" s="299"/>
      <c r="F36" s="296"/>
      <c r="G36" s="443"/>
      <c r="H36" s="104"/>
      <c r="I36" s="82"/>
      <c r="J36" s="83"/>
      <c r="K36" s="121"/>
      <c r="L36" s="118"/>
    </row>
    <row r="37" spans="1:12" s="79" customFormat="1" ht="24" x14ac:dyDescent="0.2">
      <c r="A37" s="135" t="str">
        <f>$B$10</f>
        <v>I.</v>
      </c>
      <c r="B37" s="88" t="s">
        <v>276</v>
      </c>
      <c r="C37" s="88" t="s">
        <v>163</v>
      </c>
      <c r="D37" s="105" t="s">
        <v>208</v>
      </c>
      <c r="E37" s="299" t="s">
        <v>19</v>
      </c>
      <c r="F37" s="296">
        <v>8</v>
      </c>
      <c r="G37" s="443"/>
      <c r="H37" s="104">
        <f>F37*G37</f>
        <v>0</v>
      </c>
      <c r="I37" s="82"/>
      <c r="J37" s="83"/>
      <c r="K37" s="121"/>
      <c r="L37" s="118"/>
    </row>
    <row r="38" spans="1:12" s="79" customFormat="1" x14ac:dyDescent="0.2">
      <c r="A38" s="135"/>
      <c r="B38" s="88"/>
      <c r="C38" s="88"/>
      <c r="D38" s="105"/>
      <c r="E38" s="214"/>
      <c r="F38" s="296"/>
      <c r="G38" s="447"/>
      <c r="H38" s="104"/>
      <c r="I38" s="82"/>
      <c r="J38" s="83"/>
      <c r="K38" s="121"/>
      <c r="L38" s="118"/>
    </row>
    <row r="39" spans="1:12" s="79" customFormat="1" ht="36" x14ac:dyDescent="0.2">
      <c r="A39" s="135" t="str">
        <f>$B$10</f>
        <v>I.</v>
      </c>
      <c r="B39" s="88" t="s">
        <v>277</v>
      </c>
      <c r="C39" s="88" t="s">
        <v>164</v>
      </c>
      <c r="D39" s="105" t="s">
        <v>207</v>
      </c>
      <c r="E39" s="299" t="s">
        <v>19</v>
      </c>
      <c r="F39" s="296">
        <v>3</v>
      </c>
      <c r="G39" s="443"/>
      <c r="H39" s="104">
        <f>IF(OSNOVA!$B$41=1,F39*G39,"")</f>
        <v>0</v>
      </c>
      <c r="I39" s="82"/>
      <c r="J39" s="83"/>
      <c r="K39" s="121"/>
      <c r="L39" s="118"/>
    </row>
    <row r="40" spans="1:12" s="79" customFormat="1" x14ac:dyDescent="0.2">
      <c r="A40" s="135"/>
      <c r="B40" s="88"/>
      <c r="C40" s="88"/>
      <c r="D40" s="105"/>
      <c r="E40" s="214"/>
      <c r="F40" s="296"/>
      <c r="G40" s="447"/>
      <c r="H40" s="104"/>
      <c r="I40" s="82"/>
      <c r="J40" s="83"/>
      <c r="K40" s="121"/>
      <c r="L40" s="118"/>
    </row>
    <row r="41" spans="1:12" s="79" customFormat="1" ht="36" x14ac:dyDescent="0.2">
      <c r="A41" s="135" t="str">
        <f>$B$10</f>
        <v>I.</v>
      </c>
      <c r="B41" s="88" t="s">
        <v>152</v>
      </c>
      <c r="C41" s="88" t="s">
        <v>180</v>
      </c>
      <c r="D41" s="105" t="s">
        <v>209</v>
      </c>
      <c r="E41" s="299" t="s">
        <v>19</v>
      </c>
      <c r="F41" s="296">
        <v>55</v>
      </c>
      <c r="G41" s="443"/>
      <c r="H41" s="104">
        <f>IF(OSNOVA!$B$41=1,F41*G41,"")</f>
        <v>0</v>
      </c>
      <c r="I41" s="82"/>
      <c r="J41" s="83"/>
      <c r="K41" s="121"/>
      <c r="L41" s="118"/>
    </row>
    <row r="42" spans="1:12" s="79" customFormat="1" x14ac:dyDescent="0.2">
      <c r="A42" s="135"/>
      <c r="B42" s="88"/>
      <c r="C42" s="88"/>
      <c r="D42" s="105"/>
      <c r="E42" s="299"/>
      <c r="F42" s="296"/>
      <c r="G42" s="443"/>
      <c r="H42" s="104"/>
      <c r="I42" s="82"/>
      <c r="J42" s="83"/>
      <c r="K42" s="121"/>
      <c r="L42" s="118"/>
    </row>
    <row r="43" spans="1:12" s="79" customFormat="1" ht="36" x14ac:dyDescent="0.2">
      <c r="A43" s="135" t="str">
        <f>$B$10</f>
        <v>I.</v>
      </c>
      <c r="B43" s="88" t="s">
        <v>278</v>
      </c>
      <c r="C43" s="88" t="s">
        <v>181</v>
      </c>
      <c r="D43" s="105" t="s">
        <v>210</v>
      </c>
      <c r="E43" s="299" t="s">
        <v>19</v>
      </c>
      <c r="F43" s="296">
        <v>48</v>
      </c>
      <c r="G43" s="443"/>
      <c r="H43" s="104">
        <f>IF(OSNOVA!$B$41=1,F43*G43,"")</f>
        <v>0</v>
      </c>
      <c r="I43" s="82"/>
      <c r="J43" s="83"/>
      <c r="K43" s="121"/>
      <c r="L43" s="118"/>
    </row>
    <row r="44" spans="1:12" s="79" customFormat="1" x14ac:dyDescent="0.2">
      <c r="A44" s="135"/>
      <c r="B44" s="88"/>
      <c r="C44" s="88"/>
      <c r="D44" s="105"/>
      <c r="E44" s="299"/>
      <c r="F44" s="296"/>
      <c r="G44" s="443"/>
      <c r="H44" s="104"/>
      <c r="I44" s="82"/>
      <c r="J44" s="83"/>
      <c r="K44" s="121"/>
      <c r="L44" s="118"/>
    </row>
    <row r="45" spans="1:12" s="79" customFormat="1" ht="36" x14ac:dyDescent="0.2">
      <c r="A45" s="135" t="str">
        <f>$B$10</f>
        <v>I.</v>
      </c>
      <c r="B45" s="88" t="s">
        <v>279</v>
      </c>
      <c r="C45" s="88" t="s">
        <v>182</v>
      </c>
      <c r="D45" s="105" t="s">
        <v>331</v>
      </c>
      <c r="E45" s="299" t="s">
        <v>19</v>
      </c>
      <c r="F45" s="296">
        <v>25</v>
      </c>
      <c r="G45" s="443"/>
      <c r="H45" s="104">
        <f>F45*G45</f>
        <v>0</v>
      </c>
      <c r="I45" s="82"/>
      <c r="J45" s="83"/>
      <c r="K45" s="121"/>
      <c r="L45" s="118"/>
    </row>
    <row r="46" spans="1:12" s="79" customFormat="1" x14ac:dyDescent="0.2">
      <c r="A46" s="135"/>
      <c r="B46" s="88"/>
      <c r="C46" s="88"/>
      <c r="D46" s="105"/>
      <c r="E46" s="299"/>
      <c r="F46" s="296"/>
      <c r="G46" s="443"/>
      <c r="H46" s="104"/>
      <c r="I46" s="82"/>
      <c r="J46" s="83"/>
      <c r="K46" s="121"/>
      <c r="L46" s="118"/>
    </row>
    <row r="47" spans="1:12" s="79" customFormat="1" ht="36" x14ac:dyDescent="0.2">
      <c r="A47" s="135" t="str">
        <f>$B$10</f>
        <v>I.</v>
      </c>
      <c r="B47" s="88" t="s">
        <v>280</v>
      </c>
      <c r="C47" s="88" t="s">
        <v>183</v>
      </c>
      <c r="D47" s="105" t="s">
        <v>229</v>
      </c>
      <c r="E47" s="299" t="s">
        <v>19</v>
      </c>
      <c r="F47" s="296">
        <v>17</v>
      </c>
      <c r="G47" s="443"/>
      <c r="H47" s="104">
        <f>F47*G47</f>
        <v>0</v>
      </c>
      <c r="I47" s="82"/>
      <c r="J47" s="83"/>
      <c r="K47" s="121"/>
      <c r="L47" s="118"/>
    </row>
    <row r="48" spans="1:12" s="79" customFormat="1" x14ac:dyDescent="0.2">
      <c r="A48" s="135"/>
      <c r="B48" s="88"/>
      <c r="C48" s="88"/>
      <c r="D48" s="105"/>
      <c r="E48" s="299"/>
      <c r="F48" s="296"/>
      <c r="G48" s="443"/>
      <c r="H48" s="104"/>
      <c r="I48" s="82"/>
      <c r="J48" s="83"/>
      <c r="K48" s="121"/>
      <c r="L48" s="118"/>
    </row>
    <row r="49" spans="1:12" s="79" customFormat="1" ht="36" x14ac:dyDescent="0.2">
      <c r="A49" s="135" t="s">
        <v>120</v>
      </c>
      <c r="B49" s="88" t="s">
        <v>281</v>
      </c>
      <c r="C49" s="88" t="s">
        <v>184</v>
      </c>
      <c r="D49" s="105" t="s">
        <v>231</v>
      </c>
      <c r="E49" s="299" t="s">
        <v>19</v>
      </c>
      <c r="F49" s="296">
        <v>13</v>
      </c>
      <c r="G49" s="443"/>
      <c r="H49" s="104">
        <f>F49*G49</f>
        <v>0</v>
      </c>
      <c r="I49" s="82"/>
      <c r="J49" s="83"/>
      <c r="K49" s="121"/>
      <c r="L49" s="118"/>
    </row>
    <row r="50" spans="1:12" s="79" customFormat="1" x14ac:dyDescent="0.2">
      <c r="A50" s="135"/>
      <c r="B50" s="88"/>
      <c r="C50" s="88"/>
      <c r="D50" s="105"/>
      <c r="E50" s="299"/>
      <c r="F50" s="296"/>
      <c r="G50" s="443"/>
      <c r="H50" s="104"/>
      <c r="I50" s="82"/>
      <c r="J50" s="83"/>
      <c r="K50" s="121"/>
      <c r="L50" s="118"/>
    </row>
    <row r="51" spans="1:12" s="79" customFormat="1" ht="24" x14ac:dyDescent="0.2">
      <c r="A51" s="135" t="s">
        <v>120</v>
      </c>
      <c r="B51" s="88" t="s">
        <v>282</v>
      </c>
      <c r="C51" s="88" t="s">
        <v>254</v>
      </c>
      <c r="D51" s="105" t="s">
        <v>230</v>
      </c>
      <c r="E51" s="299" t="s">
        <v>19</v>
      </c>
      <c r="F51" s="296">
        <v>109</v>
      </c>
      <c r="G51" s="443"/>
      <c r="H51" s="104">
        <f>F51*G51</f>
        <v>0</v>
      </c>
      <c r="I51" s="82"/>
      <c r="J51" s="83"/>
      <c r="K51" s="121"/>
      <c r="L51" s="118"/>
    </row>
    <row r="52" spans="1:12" s="79" customFormat="1" x14ac:dyDescent="0.2">
      <c r="A52" s="135"/>
      <c r="B52" s="88"/>
      <c r="C52" s="88"/>
      <c r="D52" s="105"/>
      <c r="E52" s="299"/>
      <c r="F52" s="296"/>
      <c r="G52" s="443"/>
      <c r="H52" s="104"/>
      <c r="I52" s="82"/>
      <c r="J52" s="83"/>
      <c r="K52" s="121"/>
      <c r="L52" s="118"/>
    </row>
    <row r="53" spans="1:12" s="79" customFormat="1" ht="24" x14ac:dyDescent="0.2">
      <c r="A53" s="135" t="str">
        <f>$B$10</f>
        <v>I.</v>
      </c>
      <c r="B53" s="88" t="s">
        <v>283</v>
      </c>
      <c r="C53" s="88" t="s">
        <v>255</v>
      </c>
      <c r="D53" s="105" t="s">
        <v>179</v>
      </c>
      <c r="E53" s="299" t="s">
        <v>19</v>
      </c>
      <c r="F53" s="296">
        <v>50</v>
      </c>
      <c r="G53" s="443"/>
      <c r="H53" s="104">
        <f>F53*G53</f>
        <v>0</v>
      </c>
      <c r="I53" s="82"/>
      <c r="J53" s="83"/>
      <c r="K53" s="121"/>
      <c r="L53" s="118"/>
    </row>
    <row r="54" spans="1:12" s="79" customFormat="1" x14ac:dyDescent="0.2">
      <c r="A54" s="135"/>
      <c r="B54" s="88"/>
      <c r="C54" s="88"/>
      <c r="D54" s="105"/>
      <c r="E54" s="299"/>
      <c r="F54" s="296"/>
      <c r="G54" s="443"/>
      <c r="H54" s="104"/>
      <c r="I54" s="82"/>
      <c r="J54" s="83"/>
      <c r="K54" s="121"/>
      <c r="L54" s="118"/>
    </row>
    <row r="55" spans="1:12" s="79" customFormat="1" ht="24" x14ac:dyDescent="0.2">
      <c r="A55" s="135" t="str">
        <f>$B$10</f>
        <v>I.</v>
      </c>
      <c r="B55" s="88" t="s">
        <v>284</v>
      </c>
      <c r="C55" s="88" t="s">
        <v>256</v>
      </c>
      <c r="D55" s="105" t="s">
        <v>228</v>
      </c>
      <c r="E55" s="299" t="s">
        <v>19</v>
      </c>
      <c r="F55" s="296">
        <v>34</v>
      </c>
      <c r="G55" s="443"/>
      <c r="H55" s="104">
        <f>F55*G55</f>
        <v>0</v>
      </c>
      <c r="I55" s="82"/>
      <c r="J55" s="83"/>
      <c r="K55" s="121"/>
      <c r="L55" s="118"/>
    </row>
    <row r="56" spans="1:12" s="79" customFormat="1" x14ac:dyDescent="0.2">
      <c r="A56" s="135"/>
      <c r="B56" s="88"/>
      <c r="C56" s="88"/>
      <c r="D56" s="105"/>
      <c r="E56" s="299"/>
      <c r="F56" s="296"/>
      <c r="G56" s="443"/>
      <c r="H56" s="104"/>
      <c r="I56" s="82"/>
      <c r="J56" s="83"/>
      <c r="K56" s="121"/>
      <c r="L56" s="118"/>
    </row>
    <row r="57" spans="1:12" s="79" customFormat="1" ht="24" x14ac:dyDescent="0.2">
      <c r="A57" s="135" t="str">
        <f>$B$10</f>
        <v>I.</v>
      </c>
      <c r="B57" s="88" t="s">
        <v>285</v>
      </c>
      <c r="C57" s="88" t="s">
        <v>257</v>
      </c>
      <c r="D57" s="105" t="s">
        <v>211</v>
      </c>
      <c r="E57" s="299" t="s">
        <v>19</v>
      </c>
      <c r="F57" s="296">
        <v>33</v>
      </c>
      <c r="G57" s="443"/>
      <c r="H57" s="104">
        <f>IF(OSNOVA!$B$41=1,F57*G57,"")</f>
        <v>0</v>
      </c>
      <c r="I57" s="82"/>
      <c r="J57" s="83"/>
      <c r="K57" s="121"/>
      <c r="L57" s="118"/>
    </row>
    <row r="58" spans="1:12" s="79" customFormat="1" x14ac:dyDescent="0.2">
      <c r="A58" s="135"/>
      <c r="B58" s="88"/>
      <c r="C58" s="88"/>
      <c r="D58" s="105"/>
      <c r="E58" s="299"/>
      <c r="F58" s="296"/>
      <c r="G58" s="443"/>
      <c r="H58" s="104"/>
      <c r="I58" s="82"/>
      <c r="J58" s="83"/>
      <c r="K58" s="121"/>
      <c r="L58" s="118"/>
    </row>
    <row r="59" spans="1:12" s="79" customFormat="1" ht="24" x14ac:dyDescent="0.2">
      <c r="A59" s="135" t="str">
        <f>$B$10</f>
        <v>I.</v>
      </c>
      <c r="B59" s="88" t="s">
        <v>286</v>
      </c>
      <c r="C59" s="88" t="s">
        <v>258</v>
      </c>
      <c r="D59" s="105" t="s">
        <v>212</v>
      </c>
      <c r="E59" s="299" t="s">
        <v>19</v>
      </c>
      <c r="F59" s="296">
        <v>35</v>
      </c>
      <c r="G59" s="443"/>
      <c r="H59" s="104">
        <f>IF(OSNOVA!$B$41=1,F59*G59,"")</f>
        <v>0</v>
      </c>
      <c r="I59" s="82"/>
      <c r="J59" s="83"/>
      <c r="K59" s="121"/>
      <c r="L59" s="118"/>
    </row>
    <row r="60" spans="1:12" s="79" customFormat="1" x14ac:dyDescent="0.2">
      <c r="A60" s="135"/>
      <c r="B60" s="88"/>
      <c r="C60" s="88"/>
      <c r="D60" s="105"/>
      <c r="E60" s="299"/>
      <c r="F60" s="296"/>
      <c r="G60" s="443"/>
      <c r="H60" s="104"/>
      <c r="I60" s="82"/>
      <c r="J60" s="83"/>
      <c r="K60" s="121"/>
      <c r="L60" s="118"/>
    </row>
    <row r="61" spans="1:12" s="79" customFormat="1" ht="24" x14ac:dyDescent="0.2">
      <c r="A61" s="135" t="str">
        <f>$B$10</f>
        <v>I.</v>
      </c>
      <c r="B61" s="88" t="s">
        <v>287</v>
      </c>
      <c r="C61" s="88" t="s">
        <v>259</v>
      </c>
      <c r="D61" s="105" t="s">
        <v>213</v>
      </c>
      <c r="E61" s="299" t="s">
        <v>19</v>
      </c>
      <c r="F61" s="296">
        <v>27</v>
      </c>
      <c r="G61" s="443"/>
      <c r="H61" s="104">
        <f>IF(OSNOVA!$B$41=1,F61*G61,"")</f>
        <v>0</v>
      </c>
      <c r="I61" s="82"/>
      <c r="J61" s="83"/>
      <c r="K61" s="121"/>
      <c r="L61" s="118"/>
    </row>
    <row r="62" spans="1:12" s="79" customFormat="1" x14ac:dyDescent="0.2">
      <c r="A62" s="135"/>
      <c r="B62" s="88"/>
      <c r="C62" s="88"/>
      <c r="D62" s="105"/>
      <c r="E62" s="299"/>
      <c r="F62" s="296"/>
      <c r="G62" s="443"/>
      <c r="H62" s="104"/>
      <c r="I62" s="82"/>
      <c r="J62" s="83"/>
      <c r="K62" s="121"/>
      <c r="L62" s="118"/>
    </row>
    <row r="63" spans="1:12" s="79" customFormat="1" ht="24" x14ac:dyDescent="0.2">
      <c r="A63" s="135" t="str">
        <f>$B$10</f>
        <v>I.</v>
      </c>
      <c r="B63" s="88" t="s">
        <v>288</v>
      </c>
      <c r="C63" s="88" t="s">
        <v>260</v>
      </c>
      <c r="D63" s="105" t="s">
        <v>214</v>
      </c>
      <c r="E63" s="299" t="s">
        <v>19</v>
      </c>
      <c r="F63" s="296">
        <v>17</v>
      </c>
      <c r="G63" s="443"/>
      <c r="H63" s="104">
        <f>IF(OSNOVA!$B$41=1,F63*G63,"")</f>
        <v>0</v>
      </c>
      <c r="I63" s="82"/>
      <c r="J63" s="83"/>
      <c r="K63" s="121"/>
      <c r="L63" s="118"/>
    </row>
    <row r="64" spans="1:12" s="79" customFormat="1" x14ac:dyDescent="0.2">
      <c r="A64" s="135"/>
      <c r="B64" s="88"/>
      <c r="C64" s="88"/>
      <c r="D64" s="105"/>
      <c r="E64" s="299"/>
      <c r="F64" s="296"/>
      <c r="G64" s="443"/>
      <c r="H64" s="104"/>
      <c r="I64" s="82"/>
      <c r="J64" s="83"/>
      <c r="K64" s="121"/>
      <c r="L64" s="118"/>
    </row>
    <row r="65" spans="1:12" s="79" customFormat="1" ht="24" x14ac:dyDescent="0.2">
      <c r="A65" s="135" t="str">
        <f>$B$10</f>
        <v>I.</v>
      </c>
      <c r="B65" s="88" t="s">
        <v>289</v>
      </c>
      <c r="C65" s="88" t="s">
        <v>261</v>
      </c>
      <c r="D65" s="105" t="s">
        <v>215</v>
      </c>
      <c r="E65" s="299" t="s">
        <v>19</v>
      </c>
      <c r="F65" s="296">
        <v>21</v>
      </c>
      <c r="G65" s="443"/>
      <c r="H65" s="104">
        <f>F65*G65</f>
        <v>0</v>
      </c>
      <c r="I65" s="82"/>
      <c r="J65" s="83"/>
      <c r="K65" s="121"/>
      <c r="L65" s="118"/>
    </row>
    <row r="66" spans="1:12" s="79" customFormat="1" x14ac:dyDescent="0.2">
      <c r="A66" s="135"/>
      <c r="B66" s="88"/>
      <c r="C66" s="88"/>
      <c r="D66" s="105"/>
      <c r="E66" s="299"/>
      <c r="F66" s="296"/>
      <c r="G66" s="443"/>
      <c r="H66" s="104"/>
      <c r="I66" s="82"/>
      <c r="J66" s="83"/>
      <c r="K66" s="121"/>
      <c r="L66" s="118"/>
    </row>
    <row r="67" spans="1:12" s="79" customFormat="1" ht="24" x14ac:dyDescent="0.2">
      <c r="A67" s="135" t="str">
        <f>$B$10</f>
        <v>I.</v>
      </c>
      <c r="B67" s="88" t="s">
        <v>290</v>
      </c>
      <c r="C67" s="88" t="s">
        <v>262</v>
      </c>
      <c r="D67" s="105" t="s">
        <v>217</v>
      </c>
      <c r="E67" s="299" t="s">
        <v>19</v>
      </c>
      <c r="F67" s="296">
        <v>33</v>
      </c>
      <c r="G67" s="443"/>
      <c r="H67" s="104">
        <f>F67*G67</f>
        <v>0</v>
      </c>
      <c r="I67" s="82"/>
      <c r="J67" s="83"/>
      <c r="K67" s="121"/>
      <c r="L67" s="118"/>
    </row>
    <row r="68" spans="1:12" s="79" customFormat="1" x14ac:dyDescent="0.2">
      <c r="A68" s="135"/>
      <c r="B68" s="88"/>
      <c r="C68" s="88"/>
      <c r="D68" s="105"/>
      <c r="E68" s="299"/>
      <c r="F68" s="296"/>
      <c r="G68" s="443"/>
      <c r="H68" s="104"/>
      <c r="I68" s="82"/>
      <c r="J68" s="83"/>
      <c r="K68" s="121"/>
      <c r="L68" s="118"/>
    </row>
    <row r="69" spans="1:12" s="79" customFormat="1" ht="24" x14ac:dyDescent="0.2">
      <c r="A69" s="135" t="str">
        <f>$B$10</f>
        <v>I.</v>
      </c>
      <c r="B69" s="88" t="s">
        <v>291</v>
      </c>
      <c r="C69" s="88" t="s">
        <v>263</v>
      </c>
      <c r="D69" s="105" t="s">
        <v>216</v>
      </c>
      <c r="E69" s="299" t="s">
        <v>19</v>
      </c>
      <c r="F69" s="296">
        <v>76</v>
      </c>
      <c r="G69" s="443"/>
      <c r="H69" s="104">
        <f>F69*G69</f>
        <v>0</v>
      </c>
      <c r="I69" s="82"/>
      <c r="J69" s="83"/>
      <c r="K69" s="121"/>
      <c r="L69" s="118"/>
    </row>
    <row r="70" spans="1:12" s="79" customFormat="1" x14ac:dyDescent="0.2">
      <c r="A70" s="135"/>
      <c r="B70" s="88"/>
      <c r="C70" s="88"/>
      <c r="D70" s="105"/>
      <c r="E70" s="299"/>
      <c r="F70" s="296"/>
      <c r="G70" s="443"/>
      <c r="H70" s="104"/>
      <c r="I70" s="82"/>
      <c r="J70" s="83"/>
      <c r="K70" s="121"/>
      <c r="L70" s="118"/>
    </row>
    <row r="71" spans="1:12" s="79" customFormat="1" ht="24" x14ac:dyDescent="0.2">
      <c r="A71" s="135" t="str">
        <f>$B$10</f>
        <v>I.</v>
      </c>
      <c r="B71" s="88" t="s">
        <v>292</v>
      </c>
      <c r="C71" s="88" t="s">
        <v>264</v>
      </c>
      <c r="D71" s="105" t="s">
        <v>218</v>
      </c>
      <c r="E71" s="299" t="s">
        <v>19</v>
      </c>
      <c r="F71" s="296">
        <v>20</v>
      </c>
      <c r="G71" s="443"/>
      <c r="H71" s="104">
        <f>F71*G71</f>
        <v>0</v>
      </c>
      <c r="I71" s="82"/>
      <c r="J71" s="83"/>
      <c r="K71" s="121"/>
      <c r="L71" s="118"/>
    </row>
    <row r="72" spans="1:12" s="79" customFormat="1" x14ac:dyDescent="0.2">
      <c r="A72" s="135"/>
      <c r="B72" s="88"/>
      <c r="C72" s="88"/>
      <c r="D72" s="105"/>
      <c r="E72" s="299"/>
      <c r="F72" s="296"/>
      <c r="G72" s="443"/>
      <c r="H72" s="104"/>
      <c r="I72" s="82"/>
      <c r="J72" s="83"/>
      <c r="K72" s="121"/>
      <c r="L72" s="118"/>
    </row>
    <row r="73" spans="1:12" s="79" customFormat="1" ht="24" x14ac:dyDescent="0.2">
      <c r="A73" s="135" t="str">
        <f>$B$10</f>
        <v>I.</v>
      </c>
      <c r="B73" s="88" t="s">
        <v>293</v>
      </c>
      <c r="C73" s="88" t="s">
        <v>265</v>
      </c>
      <c r="D73" s="105" t="s">
        <v>219</v>
      </c>
      <c r="E73" s="299" t="s">
        <v>19</v>
      </c>
      <c r="F73" s="296">
        <v>21</v>
      </c>
      <c r="G73" s="443"/>
      <c r="H73" s="104">
        <f>F73*G73</f>
        <v>0</v>
      </c>
      <c r="I73" s="82"/>
      <c r="J73" s="83"/>
      <c r="K73" s="121"/>
      <c r="L73" s="118"/>
    </row>
    <row r="74" spans="1:12" s="79" customFormat="1" x14ac:dyDescent="0.2">
      <c r="A74" s="135"/>
      <c r="B74" s="88"/>
      <c r="C74" s="88"/>
      <c r="D74" s="105"/>
      <c r="E74" s="299"/>
      <c r="F74" s="296"/>
      <c r="G74" s="443"/>
      <c r="H74" s="104"/>
      <c r="I74" s="82"/>
      <c r="J74" s="83"/>
      <c r="K74" s="121"/>
      <c r="L74" s="118"/>
    </row>
    <row r="75" spans="1:12" s="79" customFormat="1" ht="24" x14ac:dyDescent="0.2">
      <c r="A75" s="135" t="str">
        <f>$B$10</f>
        <v>I.</v>
      </c>
      <c r="B75" s="88" t="s">
        <v>294</v>
      </c>
      <c r="C75" s="88" t="s">
        <v>266</v>
      </c>
      <c r="D75" s="105" t="s">
        <v>220</v>
      </c>
      <c r="E75" s="299" t="s">
        <v>19</v>
      </c>
      <c r="F75" s="296">
        <v>18</v>
      </c>
      <c r="G75" s="443"/>
      <c r="H75" s="104">
        <f>F75*G75</f>
        <v>0</v>
      </c>
      <c r="I75" s="82"/>
      <c r="J75" s="83"/>
      <c r="K75" s="121"/>
      <c r="L75" s="118"/>
    </row>
    <row r="76" spans="1:12" s="79" customFormat="1" x14ac:dyDescent="0.2">
      <c r="A76" s="135"/>
      <c r="B76" s="88"/>
      <c r="C76" s="88"/>
      <c r="D76" s="105"/>
      <c r="E76" s="299"/>
      <c r="F76" s="296"/>
      <c r="G76" s="443"/>
      <c r="H76" s="104"/>
      <c r="I76" s="82"/>
      <c r="J76" s="83"/>
      <c r="K76" s="121"/>
      <c r="L76" s="118"/>
    </row>
    <row r="77" spans="1:12" s="79" customFormat="1" ht="24" x14ac:dyDescent="0.2">
      <c r="A77" s="135" t="str">
        <f>$B$10</f>
        <v>I.</v>
      </c>
      <c r="B77" s="88" t="s">
        <v>295</v>
      </c>
      <c r="C77" s="88" t="s">
        <v>267</v>
      </c>
      <c r="D77" s="105" t="s">
        <v>221</v>
      </c>
      <c r="E77" s="299" t="s">
        <v>19</v>
      </c>
      <c r="F77" s="296">
        <v>67</v>
      </c>
      <c r="G77" s="443"/>
      <c r="H77" s="104">
        <f>F77*G77</f>
        <v>0</v>
      </c>
      <c r="I77" s="82"/>
      <c r="J77" s="83"/>
      <c r="K77" s="121"/>
      <c r="L77" s="118"/>
    </row>
    <row r="78" spans="1:12" s="79" customFormat="1" x14ac:dyDescent="0.2">
      <c r="A78" s="135"/>
      <c r="B78" s="88"/>
      <c r="C78" s="88"/>
      <c r="D78" s="105"/>
      <c r="E78" s="299"/>
      <c r="F78" s="296"/>
      <c r="G78" s="443"/>
      <c r="H78" s="104"/>
      <c r="I78" s="82"/>
      <c r="J78" s="83"/>
      <c r="K78" s="121"/>
      <c r="L78" s="118"/>
    </row>
    <row r="79" spans="1:12" s="79" customFormat="1" ht="24" x14ac:dyDescent="0.2">
      <c r="A79" s="135" t="str">
        <f>$B$10</f>
        <v>I.</v>
      </c>
      <c r="B79" s="88" t="s">
        <v>296</v>
      </c>
      <c r="C79" s="88" t="s">
        <v>268</v>
      </c>
      <c r="D79" s="105" t="s">
        <v>223</v>
      </c>
      <c r="E79" s="299" t="s">
        <v>19</v>
      </c>
      <c r="F79" s="296">
        <v>13</v>
      </c>
      <c r="G79" s="443"/>
      <c r="H79" s="104">
        <f>F79*G79</f>
        <v>0</v>
      </c>
      <c r="I79" s="82"/>
      <c r="J79" s="83"/>
      <c r="K79" s="121"/>
      <c r="L79" s="118"/>
    </row>
    <row r="80" spans="1:12" s="79" customFormat="1" x14ac:dyDescent="0.2">
      <c r="A80" s="135"/>
      <c r="B80" s="88"/>
      <c r="C80" s="88"/>
      <c r="D80" s="105"/>
      <c r="E80" s="299"/>
      <c r="F80" s="296"/>
      <c r="G80" s="443"/>
      <c r="H80" s="104"/>
      <c r="I80" s="82"/>
      <c r="J80" s="83"/>
      <c r="K80" s="121"/>
      <c r="L80" s="118"/>
    </row>
    <row r="81" spans="1:12" s="79" customFormat="1" ht="24" x14ac:dyDescent="0.2">
      <c r="A81" s="135" t="str">
        <f>$B$10</f>
        <v>I.</v>
      </c>
      <c r="B81" s="88" t="s">
        <v>297</v>
      </c>
      <c r="C81" s="88" t="s">
        <v>269</v>
      </c>
      <c r="D81" s="105" t="s">
        <v>222</v>
      </c>
      <c r="E81" s="299" t="s">
        <v>19</v>
      </c>
      <c r="F81" s="296">
        <v>11</v>
      </c>
      <c r="G81" s="443"/>
      <c r="H81" s="104">
        <f>F81*G81</f>
        <v>0</v>
      </c>
      <c r="I81" s="82"/>
      <c r="J81" s="83"/>
      <c r="K81" s="121"/>
      <c r="L81" s="118"/>
    </row>
    <row r="82" spans="1:12" s="79" customFormat="1" x14ac:dyDescent="0.2">
      <c r="A82" s="135"/>
      <c r="B82" s="88"/>
      <c r="C82" s="88"/>
      <c r="D82" s="105"/>
      <c r="E82" s="299"/>
      <c r="F82" s="296"/>
      <c r="G82" s="443"/>
      <c r="H82" s="104"/>
      <c r="I82" s="82"/>
      <c r="J82" s="83"/>
      <c r="K82" s="121"/>
      <c r="L82" s="118"/>
    </row>
    <row r="83" spans="1:12" s="79" customFormat="1" ht="36" x14ac:dyDescent="0.2">
      <c r="A83" s="135" t="str">
        <f>$B$10</f>
        <v>I.</v>
      </c>
      <c r="B83" s="88" t="s">
        <v>298</v>
      </c>
      <c r="C83" s="88" t="s">
        <v>270</v>
      </c>
      <c r="D83" s="105" t="s">
        <v>224</v>
      </c>
      <c r="E83" s="299" t="s">
        <v>19</v>
      </c>
      <c r="F83" s="296">
        <v>228</v>
      </c>
      <c r="G83" s="443"/>
      <c r="H83" s="104">
        <f>F83*G83</f>
        <v>0</v>
      </c>
      <c r="I83" s="82"/>
      <c r="J83" s="83"/>
      <c r="K83" s="121"/>
      <c r="L83" s="118"/>
    </row>
    <row r="84" spans="1:12" s="79" customFormat="1" x14ac:dyDescent="0.2">
      <c r="A84" s="135"/>
      <c r="B84" s="88"/>
      <c r="C84" s="88"/>
      <c r="D84" s="105"/>
      <c r="E84" s="299"/>
      <c r="F84" s="296"/>
      <c r="G84" s="443"/>
      <c r="H84" s="104"/>
      <c r="I84" s="82"/>
      <c r="J84" s="83"/>
      <c r="K84" s="121"/>
      <c r="L84" s="118"/>
    </row>
    <row r="85" spans="1:12" s="79" customFormat="1" ht="24" x14ac:dyDescent="0.2">
      <c r="A85" s="135" t="str">
        <f>$B$10</f>
        <v>I.</v>
      </c>
      <c r="B85" s="88" t="s">
        <v>299</v>
      </c>
      <c r="C85" s="88" t="s">
        <v>271</v>
      </c>
      <c r="D85" s="105" t="s">
        <v>225</v>
      </c>
      <c r="E85" s="299" t="s">
        <v>19</v>
      </c>
      <c r="F85" s="296">
        <v>6</v>
      </c>
      <c r="G85" s="443"/>
      <c r="H85" s="104">
        <f>F85*G85</f>
        <v>0</v>
      </c>
      <c r="I85" s="82"/>
      <c r="J85" s="83"/>
      <c r="K85" s="121"/>
      <c r="L85" s="118"/>
    </row>
    <row r="86" spans="1:12" s="79" customFormat="1" x14ac:dyDescent="0.2">
      <c r="A86" s="135"/>
      <c r="B86" s="88"/>
      <c r="C86" s="88"/>
      <c r="D86" s="105"/>
      <c r="E86" s="299"/>
      <c r="F86" s="296"/>
      <c r="G86" s="443"/>
      <c r="H86" s="104"/>
      <c r="I86" s="82"/>
      <c r="J86" s="83"/>
      <c r="K86" s="121"/>
      <c r="L86" s="118"/>
    </row>
    <row r="87" spans="1:12" s="79" customFormat="1" ht="24" x14ac:dyDescent="0.2">
      <c r="A87" s="135" t="str">
        <f>$B$10</f>
        <v>I.</v>
      </c>
      <c r="B87" s="88" t="s">
        <v>300</v>
      </c>
      <c r="C87" s="88" t="s">
        <v>272</v>
      </c>
      <c r="D87" s="105" t="s">
        <v>226</v>
      </c>
      <c r="E87" s="299" t="s">
        <v>19</v>
      </c>
      <c r="F87" s="296">
        <v>13</v>
      </c>
      <c r="G87" s="443"/>
      <c r="H87" s="104">
        <f>F87*G87</f>
        <v>0</v>
      </c>
      <c r="I87" s="82"/>
      <c r="J87" s="83"/>
      <c r="K87" s="121"/>
      <c r="L87" s="118"/>
    </row>
    <row r="88" spans="1:12" s="79" customFormat="1" x14ac:dyDescent="0.2">
      <c r="A88" s="135"/>
      <c r="B88" s="88"/>
      <c r="C88" s="88"/>
      <c r="D88" s="105"/>
      <c r="E88" s="299"/>
      <c r="F88" s="296"/>
      <c r="G88" s="443"/>
      <c r="H88" s="104"/>
      <c r="I88" s="82"/>
      <c r="J88" s="83"/>
      <c r="K88" s="121"/>
      <c r="L88" s="118"/>
    </row>
    <row r="89" spans="1:12" s="79" customFormat="1" ht="24" x14ac:dyDescent="0.2">
      <c r="A89" s="135" t="str">
        <f>$B$10</f>
        <v>I.</v>
      </c>
      <c r="B89" s="88" t="s">
        <v>301</v>
      </c>
      <c r="C89" s="88" t="s">
        <v>273</v>
      </c>
      <c r="D89" s="105" t="s">
        <v>227</v>
      </c>
      <c r="E89" s="299" t="s">
        <v>19</v>
      </c>
      <c r="F89" s="296">
        <v>22</v>
      </c>
      <c r="G89" s="443"/>
      <c r="H89" s="104">
        <f>F89*G89</f>
        <v>0</v>
      </c>
      <c r="I89" s="82"/>
      <c r="J89" s="83"/>
      <c r="K89" s="121"/>
      <c r="L89" s="118"/>
    </row>
    <row r="90" spans="1:12" s="79" customFormat="1" x14ac:dyDescent="0.2">
      <c r="A90" s="135"/>
      <c r="B90" s="88"/>
      <c r="C90" s="88"/>
      <c r="D90" s="105"/>
      <c r="E90" s="299"/>
      <c r="F90" s="296"/>
      <c r="G90" s="443"/>
      <c r="H90" s="104"/>
      <c r="I90" s="82"/>
      <c r="J90" s="83"/>
      <c r="K90" s="121"/>
      <c r="L90" s="118"/>
    </row>
    <row r="91" spans="1:12" s="274" customFormat="1" x14ac:dyDescent="0.2">
      <c r="A91" s="302"/>
      <c r="B91" s="303"/>
      <c r="C91" s="303">
        <v>13</v>
      </c>
      <c r="D91" s="304" t="s">
        <v>165</v>
      </c>
      <c r="E91" s="174"/>
      <c r="F91" s="335"/>
      <c r="G91" s="446"/>
      <c r="H91" s="306"/>
      <c r="I91" s="82"/>
      <c r="J91" s="83"/>
      <c r="K91" s="307"/>
      <c r="L91" s="308"/>
    </row>
    <row r="92" spans="1:12" s="79" customFormat="1" x14ac:dyDescent="0.2">
      <c r="A92" s="135"/>
      <c r="B92" s="88"/>
      <c r="C92" s="88"/>
      <c r="D92" s="105"/>
      <c r="E92" s="214"/>
      <c r="F92" s="335"/>
      <c r="G92" s="447"/>
      <c r="H92" s="104"/>
      <c r="I92" s="82"/>
      <c r="J92" s="83"/>
      <c r="K92" s="121"/>
      <c r="L92" s="118"/>
    </row>
    <row r="93" spans="1:12" s="79" customFormat="1" ht="48" x14ac:dyDescent="0.2">
      <c r="A93" s="135" t="str">
        <f>$B$10</f>
        <v>I.</v>
      </c>
      <c r="B93" s="88" t="s">
        <v>340</v>
      </c>
      <c r="C93" s="88" t="s">
        <v>166</v>
      </c>
      <c r="D93" s="105" t="s">
        <v>322</v>
      </c>
      <c r="E93" s="214" t="s">
        <v>133</v>
      </c>
      <c r="F93" s="335">
        <f>SUM(10.76+35+26.1+0.34)</f>
        <v>72.2</v>
      </c>
      <c r="G93" s="447"/>
      <c r="H93" s="104">
        <f>IF(OSNOVA!$B$41=1,F93*G93,"")</f>
        <v>0</v>
      </c>
      <c r="I93" s="82"/>
      <c r="J93" s="83"/>
      <c r="K93" s="121"/>
      <c r="L93" s="118"/>
    </row>
    <row r="94" spans="1:12" s="79" customFormat="1" x14ac:dyDescent="0.2">
      <c r="A94" s="135"/>
      <c r="B94" s="88"/>
      <c r="C94" s="88"/>
      <c r="D94" s="105"/>
      <c r="E94" s="214"/>
      <c r="F94" s="335"/>
      <c r="G94" s="447"/>
      <c r="H94" s="104"/>
      <c r="I94" s="82"/>
      <c r="J94" s="83"/>
      <c r="K94" s="121"/>
      <c r="L94" s="118"/>
    </row>
    <row r="95" spans="1:12" s="79" customFormat="1" ht="24" x14ac:dyDescent="0.2">
      <c r="A95" s="135" t="str">
        <f>$B$10</f>
        <v>I.</v>
      </c>
      <c r="B95" s="88" t="s">
        <v>341</v>
      </c>
      <c r="C95" s="88" t="s">
        <v>167</v>
      </c>
      <c r="D95" s="105" t="s">
        <v>185</v>
      </c>
      <c r="E95" s="214" t="s">
        <v>18</v>
      </c>
      <c r="F95" s="335">
        <f>SUM(10.75+1.29)</f>
        <v>12.04</v>
      </c>
      <c r="G95" s="447"/>
      <c r="H95" s="104">
        <f>IF(OSNOVA!$B$41=1,F95*G95,"")</f>
        <v>0</v>
      </c>
      <c r="I95" s="82"/>
      <c r="J95" s="83"/>
      <c r="K95" s="121"/>
      <c r="L95" s="118"/>
    </row>
    <row r="96" spans="1:12" s="79" customFormat="1" x14ac:dyDescent="0.2">
      <c r="A96" s="135"/>
      <c r="B96" s="88"/>
      <c r="C96" s="88"/>
      <c r="D96" s="105"/>
      <c r="E96" s="214"/>
      <c r="F96" s="335"/>
      <c r="G96" s="447"/>
      <c r="H96" s="104"/>
      <c r="I96" s="82"/>
      <c r="J96" s="83"/>
      <c r="K96" s="121"/>
      <c r="L96" s="118"/>
    </row>
    <row r="97" spans="1:12" s="79" customFormat="1" ht="36" x14ac:dyDescent="0.2">
      <c r="A97" s="135" t="str">
        <f>$B$10</f>
        <v>I.</v>
      </c>
      <c r="B97" s="88" t="s">
        <v>342</v>
      </c>
      <c r="C97" s="88" t="s">
        <v>168</v>
      </c>
      <c r="D97" s="105" t="s">
        <v>248</v>
      </c>
      <c r="E97" s="214" t="s">
        <v>19</v>
      </c>
      <c r="F97" s="335">
        <v>44</v>
      </c>
      <c r="G97" s="447"/>
      <c r="H97" s="104">
        <f>IF(OSNOVA!$B$41=1,F97*G97,"")</f>
        <v>0</v>
      </c>
      <c r="I97" s="82"/>
      <c r="J97" s="83"/>
      <c r="K97" s="121"/>
      <c r="L97" s="118"/>
    </row>
    <row r="98" spans="1:12" s="79" customFormat="1" x14ac:dyDescent="0.2">
      <c r="A98" s="135"/>
      <c r="B98" s="88"/>
      <c r="C98" s="88"/>
      <c r="D98" s="105"/>
      <c r="E98" s="214"/>
      <c r="F98" s="335"/>
      <c r="G98" s="447"/>
      <c r="H98" s="104"/>
      <c r="I98" s="82"/>
      <c r="J98" s="83"/>
      <c r="K98" s="121"/>
      <c r="L98" s="118"/>
    </row>
    <row r="99" spans="1:12" s="79" customFormat="1" ht="24" x14ac:dyDescent="0.2">
      <c r="A99" s="135" t="s">
        <v>120</v>
      </c>
      <c r="B99" s="88" t="s">
        <v>277</v>
      </c>
      <c r="C99" s="88" t="s">
        <v>323</v>
      </c>
      <c r="D99" s="105" t="s">
        <v>189</v>
      </c>
      <c r="E99" s="214" t="s">
        <v>190</v>
      </c>
      <c r="F99" s="335">
        <v>345</v>
      </c>
      <c r="G99" s="447"/>
      <c r="H99" s="104">
        <f>F99*G99</f>
        <v>0</v>
      </c>
      <c r="I99" s="82"/>
      <c r="J99" s="83"/>
      <c r="K99" s="121"/>
      <c r="L99" s="118"/>
    </row>
    <row r="100" spans="1:12" s="79" customFormat="1" x14ac:dyDescent="0.2">
      <c r="A100" s="325"/>
      <c r="B100" s="326"/>
      <c r="C100" s="326"/>
      <c r="D100" s="294"/>
      <c r="E100" s="299"/>
      <c r="F100" s="335"/>
      <c r="G100" s="443"/>
      <c r="H100" s="327"/>
      <c r="I100" s="82"/>
      <c r="J100" s="83"/>
      <c r="K100" s="121"/>
      <c r="L100" s="118"/>
    </row>
    <row r="101" spans="1:12" s="79" customFormat="1" ht="24" hidden="1" x14ac:dyDescent="0.2">
      <c r="A101" s="135" t="str">
        <f>'Načrt krajinske arhitekture'!$B$10</f>
        <v>I.</v>
      </c>
      <c r="B101" s="88" t="s">
        <v>152</v>
      </c>
      <c r="C101" s="326" t="s">
        <v>145</v>
      </c>
      <c r="D101" s="294" t="s">
        <v>146</v>
      </c>
      <c r="E101" s="299" t="s">
        <v>19</v>
      </c>
      <c r="F101" s="336">
        <v>1</v>
      </c>
      <c r="G101" s="443" t="e">
        <f>IF(OSNOVA!$B$41=1,+#REF!*FRC*DF*(#REF!+1),"")</f>
        <v>#REF!</v>
      </c>
      <c r="H101" s="327" t="e">
        <f>IF(OSNOVA!$B$41=1,F101*G101,"")</f>
        <v>#REF!</v>
      </c>
      <c r="I101" s="82"/>
      <c r="J101" s="83"/>
      <c r="K101" s="121"/>
      <c r="L101" s="118"/>
    </row>
    <row r="102" spans="1:12" s="129" customFormat="1" ht="13.5" thickBot="1" x14ac:dyDescent="0.25">
      <c r="A102" s="134"/>
      <c r="B102" s="284"/>
      <c r="C102" s="284"/>
      <c r="D102" s="216" t="str">
        <f>CONCATENATE(B10," ",D10," - SKUPAJ:")</f>
        <v>I. PREDDELA - SKUPAJ:</v>
      </c>
      <c r="E102" s="216"/>
      <c r="F102" s="337"/>
      <c r="G102" s="448"/>
      <c r="H102" s="334">
        <f>SUM(H14:H99)</f>
        <v>0</v>
      </c>
    </row>
    <row r="103" spans="1:12" s="129" customFormat="1" x14ac:dyDescent="0.2">
      <c r="A103" s="193"/>
      <c r="B103" s="285"/>
      <c r="C103" s="285"/>
      <c r="D103" s="199"/>
      <c r="E103" s="199"/>
      <c r="F103" s="338"/>
      <c r="G103" s="449"/>
      <c r="H103" s="201"/>
    </row>
    <row r="104" spans="1:12" s="146" customFormat="1" ht="16.5" thickBot="1" x14ac:dyDescent="0.25">
      <c r="A104" s="142"/>
      <c r="B104" s="283" t="s">
        <v>121</v>
      </c>
      <c r="C104" s="283"/>
      <c r="D104" s="143" t="s">
        <v>132</v>
      </c>
      <c r="E104" s="203"/>
      <c r="F104" s="339"/>
      <c r="G104" s="450"/>
      <c r="H104" s="145"/>
    </row>
    <row r="105" spans="1:12" x14ac:dyDescent="0.2">
      <c r="A105" s="131"/>
      <c r="B105" s="286"/>
      <c r="C105" s="286"/>
      <c r="D105" s="127"/>
      <c r="F105" s="201"/>
      <c r="G105" s="192"/>
      <c r="H105" s="113"/>
    </row>
    <row r="106" spans="1:12" x14ac:dyDescent="0.2">
      <c r="A106" s="131"/>
      <c r="B106" s="286"/>
      <c r="C106" s="303">
        <v>21</v>
      </c>
      <c r="D106" s="304" t="s">
        <v>169</v>
      </c>
      <c r="F106" s="201"/>
      <c r="G106" s="192"/>
      <c r="H106" s="113"/>
    </row>
    <row r="107" spans="1:12" x14ac:dyDescent="0.2">
      <c r="A107" s="131"/>
      <c r="B107" s="286"/>
      <c r="C107" s="303"/>
      <c r="D107" s="304"/>
      <c r="F107" s="201"/>
      <c r="G107" s="192"/>
      <c r="H107" s="113"/>
    </row>
    <row r="108" spans="1:12" s="79" customFormat="1" ht="96" x14ac:dyDescent="0.2">
      <c r="A108" s="135" t="str">
        <f>$B$104</f>
        <v>II.</v>
      </c>
      <c r="B108" s="278">
        <f>COUNT(B$106:B107)+1</f>
        <v>1</v>
      </c>
      <c r="C108" s="278" t="s">
        <v>170</v>
      </c>
      <c r="D108" s="105" t="s">
        <v>303</v>
      </c>
      <c r="E108" s="214" t="s">
        <v>19</v>
      </c>
      <c r="F108" s="296">
        <f>SUM(F19:F23)</f>
        <v>12</v>
      </c>
      <c r="G108" s="447"/>
      <c r="H108" s="104">
        <f>IF(OSNOVA!$B$41=1,F108*G108,"")</f>
        <v>0</v>
      </c>
      <c r="I108" s="82"/>
      <c r="J108" s="83"/>
      <c r="K108" s="121"/>
      <c r="L108" s="118"/>
    </row>
    <row r="109" spans="1:12" s="79" customFormat="1" x14ac:dyDescent="0.2">
      <c r="A109" s="135"/>
      <c r="B109" s="278"/>
      <c r="C109" s="278"/>
      <c r="D109" s="105"/>
      <c r="E109" s="214"/>
      <c r="F109" s="296"/>
      <c r="G109" s="447"/>
      <c r="H109" s="104"/>
      <c r="I109" s="82"/>
      <c r="J109" s="83"/>
      <c r="K109" s="121"/>
      <c r="L109" s="118"/>
    </row>
    <row r="110" spans="1:12" s="79" customFormat="1" ht="96" x14ac:dyDescent="0.2">
      <c r="A110" s="135" t="s">
        <v>121</v>
      </c>
      <c r="B110" s="278">
        <v>2</v>
      </c>
      <c r="C110" s="278" t="s">
        <v>171</v>
      </c>
      <c r="D110" s="105" t="s">
        <v>304</v>
      </c>
      <c r="E110" s="214" t="s">
        <v>19</v>
      </c>
      <c r="F110" s="296">
        <v>5</v>
      </c>
      <c r="G110" s="447"/>
      <c r="H110" s="104">
        <f>F110*G110</f>
        <v>0</v>
      </c>
      <c r="I110" s="82"/>
      <c r="J110" s="83"/>
      <c r="K110" s="121"/>
      <c r="L110" s="118"/>
    </row>
    <row r="111" spans="1:12" x14ac:dyDescent="0.2">
      <c r="A111" s="131"/>
      <c r="B111" s="286"/>
      <c r="C111" s="286"/>
      <c r="D111" s="127"/>
      <c r="F111" s="201"/>
      <c r="G111" s="192"/>
      <c r="H111" s="113"/>
    </row>
    <row r="112" spans="1:12" s="79" customFormat="1" ht="72" x14ac:dyDescent="0.2">
      <c r="A112" s="135" t="str">
        <f>$B$104</f>
        <v>II.</v>
      </c>
      <c r="B112" s="278">
        <f>COUNT(B$106:B111)+1</f>
        <v>3</v>
      </c>
      <c r="C112" s="278" t="s">
        <v>172</v>
      </c>
      <c r="D112" s="105" t="s">
        <v>305</v>
      </c>
      <c r="E112" s="214" t="s">
        <v>19</v>
      </c>
      <c r="F112" s="296">
        <f>SUM(F31:F39)</f>
        <v>347</v>
      </c>
      <c r="G112" s="447"/>
      <c r="H112" s="104">
        <f>IF(OSNOVA!$B$41=1,F112*G112,"")</f>
        <v>0</v>
      </c>
      <c r="I112" s="82"/>
      <c r="J112" s="83"/>
      <c r="K112" s="121"/>
      <c r="L112" s="118"/>
    </row>
    <row r="113" spans="1:14" s="79" customFormat="1" x14ac:dyDescent="0.2">
      <c r="A113" s="298"/>
      <c r="B113" s="278"/>
      <c r="C113" s="278"/>
      <c r="D113" s="105"/>
      <c r="E113" s="214"/>
      <c r="F113" s="208"/>
      <c r="G113" s="445"/>
      <c r="H113" s="114"/>
      <c r="I113" s="82"/>
      <c r="J113" s="83"/>
      <c r="K113" s="121"/>
      <c r="L113" s="293"/>
    </row>
    <row r="114" spans="1:14" s="79" customFormat="1" ht="84" x14ac:dyDescent="0.2">
      <c r="A114" s="135" t="str">
        <f>$B$104</f>
        <v>II.</v>
      </c>
      <c r="B114" s="278">
        <f>COUNT(B$106:B113)+1</f>
        <v>4</v>
      </c>
      <c r="C114" s="88" t="s">
        <v>186</v>
      </c>
      <c r="D114" s="105" t="s">
        <v>326</v>
      </c>
      <c r="E114" s="214" t="s">
        <v>19</v>
      </c>
      <c r="F114" s="296">
        <f>SUM(F41:F51)+SUM(F79+F81+F85+F87)</f>
        <v>310</v>
      </c>
      <c r="G114" s="447"/>
      <c r="H114" s="104">
        <f>IF(OSNOVA!$B$41=1,F114*G114,"")</f>
        <v>0</v>
      </c>
      <c r="I114" s="82"/>
      <c r="J114" s="83"/>
      <c r="K114" s="121"/>
      <c r="L114" s="118"/>
    </row>
    <row r="115" spans="1:14" s="79" customFormat="1" x14ac:dyDescent="0.2">
      <c r="A115" s="135"/>
      <c r="B115" s="278"/>
      <c r="C115" s="88"/>
      <c r="D115" s="105"/>
      <c r="E115" s="214"/>
      <c r="F115" s="296"/>
      <c r="G115" s="447"/>
      <c r="H115" s="104"/>
      <c r="I115" s="82"/>
      <c r="J115" s="83"/>
      <c r="K115" s="121"/>
      <c r="L115" s="118"/>
    </row>
    <row r="116" spans="1:14" s="79" customFormat="1" ht="24" x14ac:dyDescent="0.2">
      <c r="A116" s="135" t="s">
        <v>121</v>
      </c>
      <c r="B116" s="278">
        <v>5</v>
      </c>
      <c r="C116" s="88" t="s">
        <v>188</v>
      </c>
      <c r="D116" s="105" t="s">
        <v>327</v>
      </c>
      <c r="E116" s="214" t="s">
        <v>19</v>
      </c>
      <c r="F116" s="296">
        <f>SUM(F55:F89)+SUM(F83+F89)</f>
        <v>945</v>
      </c>
      <c r="G116" s="447"/>
      <c r="H116" s="104">
        <f>F116*G116</f>
        <v>0</v>
      </c>
      <c r="I116" s="82"/>
      <c r="J116" s="83"/>
      <c r="K116" s="121"/>
      <c r="L116" s="118"/>
    </row>
    <row r="117" spans="1:14" s="79" customFormat="1" x14ac:dyDescent="0.2">
      <c r="A117" s="135"/>
      <c r="B117" s="278"/>
      <c r="C117" s="278"/>
      <c r="D117" s="105"/>
      <c r="E117" s="214"/>
      <c r="F117" s="215"/>
      <c r="G117" s="447"/>
      <c r="H117" s="104"/>
      <c r="I117" s="82"/>
      <c r="J117" s="83"/>
      <c r="K117" s="121"/>
      <c r="L117" s="118"/>
    </row>
    <row r="118" spans="1:14" s="79" customFormat="1" ht="36" x14ac:dyDescent="0.2">
      <c r="A118" s="135" t="str">
        <f>$B$104</f>
        <v>II.</v>
      </c>
      <c r="B118" s="278">
        <v>6</v>
      </c>
      <c r="C118" s="88" t="s">
        <v>249</v>
      </c>
      <c r="D118" s="105" t="s">
        <v>250</v>
      </c>
      <c r="E118" s="214" t="s">
        <v>19</v>
      </c>
      <c r="F118" s="296">
        <v>50</v>
      </c>
      <c r="G118" s="447"/>
      <c r="H118" s="104">
        <f>F118*G118</f>
        <v>0</v>
      </c>
      <c r="I118" s="82"/>
      <c r="J118" s="83"/>
      <c r="K118" s="121"/>
      <c r="L118" s="300"/>
      <c r="M118" s="297"/>
      <c r="N118" s="297"/>
    </row>
    <row r="119" spans="1:14" s="79" customFormat="1" x14ac:dyDescent="0.2">
      <c r="A119" s="135"/>
      <c r="B119" s="278"/>
      <c r="C119" s="88"/>
      <c r="D119" s="105"/>
      <c r="E119" s="214"/>
      <c r="F119" s="296"/>
      <c r="G119" s="447"/>
      <c r="H119" s="104"/>
      <c r="I119" s="82"/>
      <c r="J119" s="83"/>
      <c r="K119" s="121"/>
      <c r="L119" s="300"/>
      <c r="M119" s="297"/>
      <c r="N119" s="297"/>
    </row>
    <row r="120" spans="1:14" s="79" customFormat="1" ht="48" x14ac:dyDescent="0.2">
      <c r="A120" s="135" t="str">
        <f>$B$104</f>
        <v>II.</v>
      </c>
      <c r="B120" s="278">
        <f>COUNT(B$106:B119)+1</f>
        <v>7</v>
      </c>
      <c r="C120" s="88" t="s">
        <v>302</v>
      </c>
      <c r="D120" s="105" t="s">
        <v>251</v>
      </c>
      <c r="E120" s="214" t="s">
        <v>19</v>
      </c>
      <c r="F120" s="296">
        <v>1</v>
      </c>
      <c r="G120" s="447"/>
      <c r="H120" s="104">
        <f>IF(OSNOVA!$B$41=1,F120*G120,"")</f>
        <v>0</v>
      </c>
      <c r="I120" s="82"/>
      <c r="J120" s="83"/>
      <c r="K120" s="121"/>
      <c r="L120" s="300"/>
      <c r="M120" s="297"/>
      <c r="N120" s="297"/>
    </row>
    <row r="121" spans="1:14" s="79" customFormat="1" x14ac:dyDescent="0.2">
      <c r="A121" s="298"/>
      <c r="B121" s="278"/>
      <c r="C121" s="278"/>
      <c r="D121" s="105"/>
      <c r="E121" s="92"/>
      <c r="F121" s="340"/>
      <c r="G121" s="451"/>
      <c r="H121" s="114"/>
      <c r="I121" s="82"/>
      <c r="J121" s="83"/>
      <c r="K121" s="121"/>
      <c r="L121" s="293"/>
    </row>
    <row r="122" spans="1:14" s="129" customFormat="1" ht="13.5" thickBot="1" x14ac:dyDescent="0.25">
      <c r="A122" s="134"/>
      <c r="B122" s="284"/>
      <c r="C122" s="284"/>
      <c r="D122" s="216" t="str">
        <f>CONCATENATE(B104," ",D104," - SKUPAJ:")</f>
        <v>II. ZEMELJSKA DELA - SKUPAJ:</v>
      </c>
      <c r="E122" s="216"/>
      <c r="F122" s="337"/>
      <c r="G122" s="448"/>
      <c r="H122" s="218">
        <f>SUM(H108:H120)</f>
        <v>0</v>
      </c>
    </row>
    <row r="123" spans="1:14" s="129" customFormat="1" x14ac:dyDescent="0.2">
      <c r="A123" s="193"/>
      <c r="B123" s="285"/>
      <c r="C123" s="285"/>
      <c r="D123" s="199"/>
      <c r="E123" s="199"/>
      <c r="F123" s="338"/>
      <c r="G123" s="449"/>
      <c r="H123" s="201"/>
    </row>
    <row r="124" spans="1:14" s="146" customFormat="1" ht="16.5" thickBot="1" x14ac:dyDescent="0.25">
      <c r="A124" s="142"/>
      <c r="B124" s="283" t="s">
        <v>134</v>
      </c>
      <c r="C124" s="283"/>
      <c r="D124" s="143" t="s">
        <v>173</v>
      </c>
      <c r="E124" s="275"/>
      <c r="F124" s="339"/>
      <c r="G124" s="452"/>
      <c r="H124" s="145"/>
    </row>
    <row r="125" spans="1:14" x14ac:dyDescent="0.2">
      <c r="A125" s="131"/>
      <c r="B125" s="286"/>
      <c r="C125" s="286"/>
      <c r="D125" s="127"/>
      <c r="F125" s="201"/>
      <c r="G125" s="192"/>
      <c r="H125" s="113"/>
    </row>
    <row r="126" spans="1:14" x14ac:dyDescent="0.2">
      <c r="A126" s="131"/>
      <c r="B126" s="286"/>
      <c r="C126" s="303">
        <v>31</v>
      </c>
      <c r="D126" s="304" t="s">
        <v>197</v>
      </c>
      <c r="F126" s="201"/>
      <c r="G126" s="192"/>
      <c r="H126" s="113"/>
    </row>
    <row r="127" spans="1:14" s="79" customFormat="1" x14ac:dyDescent="0.2">
      <c r="A127" s="135"/>
      <c r="B127" s="278"/>
      <c r="C127" s="278"/>
      <c r="D127" s="105"/>
      <c r="E127" s="214"/>
      <c r="F127" s="335"/>
      <c r="G127" s="445"/>
      <c r="H127" s="104"/>
      <c r="I127" s="82"/>
      <c r="J127" s="83"/>
      <c r="K127" s="121"/>
      <c r="L127" s="118"/>
      <c r="M127" s="297"/>
      <c r="N127" s="297"/>
    </row>
    <row r="128" spans="1:14" s="79" customFormat="1" ht="108" x14ac:dyDescent="0.2">
      <c r="A128" s="135" t="str">
        <f>$B$124</f>
        <v>III.</v>
      </c>
      <c r="B128" s="278">
        <f>COUNT(B$126:B127)+1</f>
        <v>1</v>
      </c>
      <c r="C128" s="278" t="s">
        <v>174</v>
      </c>
      <c r="D128" s="343" t="s">
        <v>333</v>
      </c>
      <c r="E128" s="214" t="s">
        <v>19</v>
      </c>
      <c r="F128" s="335">
        <v>6</v>
      </c>
      <c r="G128" s="443"/>
      <c r="H128" s="104">
        <f>IF(OSNOVA!$B$41=1,F128*G128,"")</f>
        <v>0</v>
      </c>
      <c r="I128" s="82"/>
      <c r="J128" s="83"/>
      <c r="K128" s="121"/>
      <c r="L128" s="118"/>
    </row>
    <row r="129" spans="1:12" s="79" customFormat="1" x14ac:dyDescent="0.2">
      <c r="A129" s="135"/>
      <c r="B129" s="278"/>
      <c r="C129" s="278"/>
      <c r="D129" s="294"/>
      <c r="E129" s="214"/>
      <c r="F129" s="335"/>
      <c r="G129" s="443"/>
      <c r="H129" s="104"/>
      <c r="I129" s="82"/>
      <c r="J129" s="83"/>
      <c r="K129" s="121"/>
      <c r="L129" s="118"/>
    </row>
    <row r="130" spans="1:12" s="79" customFormat="1" ht="108" x14ac:dyDescent="0.2">
      <c r="A130" s="135" t="s">
        <v>134</v>
      </c>
      <c r="B130" s="278">
        <v>2</v>
      </c>
      <c r="C130" s="278" t="s">
        <v>175</v>
      </c>
      <c r="D130" s="343" t="s">
        <v>332</v>
      </c>
      <c r="E130" s="214" t="s">
        <v>19</v>
      </c>
      <c r="F130" s="335">
        <v>3</v>
      </c>
      <c r="G130" s="443"/>
      <c r="H130" s="104">
        <f>F130*G130</f>
        <v>0</v>
      </c>
      <c r="I130" s="82"/>
      <c r="J130" s="83"/>
      <c r="K130" s="121"/>
      <c r="L130" s="118"/>
    </row>
    <row r="131" spans="1:12" s="79" customFormat="1" x14ac:dyDescent="0.2">
      <c r="A131" s="135"/>
      <c r="B131" s="278"/>
      <c r="C131" s="278"/>
      <c r="D131" s="294"/>
      <c r="E131" s="214"/>
      <c r="F131" s="335"/>
      <c r="G131" s="447"/>
      <c r="H131" s="104"/>
      <c r="I131" s="82"/>
      <c r="J131" s="83"/>
      <c r="K131" s="121"/>
      <c r="L131" s="118"/>
    </row>
    <row r="132" spans="1:12" s="79" customFormat="1" ht="37.5" customHeight="1" x14ac:dyDescent="0.2">
      <c r="A132" s="135" t="str">
        <f>$B$124</f>
        <v>III.</v>
      </c>
      <c r="B132" s="278">
        <v>3</v>
      </c>
      <c r="C132" s="278" t="s">
        <v>176</v>
      </c>
      <c r="D132" s="294" t="s">
        <v>334</v>
      </c>
      <c r="E132" s="214" t="s">
        <v>133</v>
      </c>
      <c r="F132" s="335">
        <v>1.3</v>
      </c>
      <c r="G132" s="443"/>
      <c r="H132" s="104">
        <f>IF(OSNOVA!$B$41=1,F132*G132,"")</f>
        <v>0</v>
      </c>
      <c r="I132" s="82"/>
      <c r="J132" s="83"/>
      <c r="K132" s="121"/>
      <c r="L132" s="118"/>
    </row>
    <row r="133" spans="1:12" s="79" customFormat="1" x14ac:dyDescent="0.2">
      <c r="A133" s="135"/>
      <c r="B133" s="278"/>
      <c r="C133" s="278"/>
      <c r="D133" s="294"/>
      <c r="E133" s="214"/>
      <c r="F133" s="335"/>
      <c r="G133" s="447"/>
      <c r="H133" s="104"/>
      <c r="I133" s="82"/>
      <c r="J133" s="83"/>
      <c r="K133" s="121"/>
      <c r="L133" s="118"/>
    </row>
    <row r="134" spans="1:12" s="79" customFormat="1" ht="24.75" customHeight="1" x14ac:dyDescent="0.2">
      <c r="A134" s="135" t="str">
        <f>$B$124</f>
        <v>III.</v>
      </c>
      <c r="B134" s="278">
        <v>4</v>
      </c>
      <c r="C134" s="88" t="s">
        <v>177</v>
      </c>
      <c r="D134" s="294" t="s">
        <v>335</v>
      </c>
      <c r="E134" s="214" t="s">
        <v>7</v>
      </c>
      <c r="F134" s="335">
        <v>20</v>
      </c>
      <c r="G134" s="443"/>
      <c r="H134" s="104">
        <f>IF(OSNOVA!$B$41=1,F134*G134,"")</f>
        <v>0</v>
      </c>
      <c r="I134" s="82"/>
      <c r="J134" s="83"/>
      <c r="K134" s="121"/>
      <c r="L134" s="118"/>
    </row>
    <row r="135" spans="1:12" s="79" customFormat="1" x14ac:dyDescent="0.2">
      <c r="A135" s="135"/>
      <c r="B135" s="278"/>
      <c r="C135" s="88"/>
      <c r="D135" s="294"/>
      <c r="E135" s="214"/>
      <c r="F135" s="335"/>
      <c r="G135" s="443"/>
      <c r="H135" s="104"/>
      <c r="I135" s="82"/>
      <c r="J135" s="83"/>
      <c r="K135" s="121"/>
      <c r="L135" s="118"/>
    </row>
    <row r="136" spans="1:12" s="79" customFormat="1" ht="24.75" customHeight="1" x14ac:dyDescent="0.2">
      <c r="A136" s="135" t="str">
        <f>$B$124</f>
        <v>III.</v>
      </c>
      <c r="B136" s="278">
        <v>5</v>
      </c>
      <c r="C136" s="88" t="s">
        <v>191</v>
      </c>
      <c r="D136" s="294" t="s">
        <v>336</v>
      </c>
      <c r="E136" s="214" t="s">
        <v>133</v>
      </c>
      <c r="F136" s="335">
        <v>8.4499999999999993</v>
      </c>
      <c r="G136" s="443"/>
      <c r="H136" s="104">
        <f>IF(OSNOVA!$B$41=1,F136*G136,"")</f>
        <v>0</v>
      </c>
      <c r="I136" s="82"/>
      <c r="J136" s="83"/>
      <c r="K136" s="121"/>
      <c r="L136" s="118"/>
    </row>
    <row r="137" spans="1:12" s="79" customFormat="1" x14ac:dyDescent="0.2">
      <c r="A137" s="135"/>
      <c r="B137" s="278"/>
      <c r="C137" s="88"/>
      <c r="D137" s="294"/>
      <c r="E137" s="214"/>
      <c r="F137" s="335"/>
      <c r="G137" s="443"/>
      <c r="H137" s="104"/>
      <c r="I137" s="82"/>
      <c r="J137" s="83"/>
      <c r="K137" s="121"/>
      <c r="L137" s="118"/>
    </row>
    <row r="138" spans="1:12" s="79" customFormat="1" ht="24" x14ac:dyDescent="0.2">
      <c r="A138" s="135" t="s">
        <v>134</v>
      </c>
      <c r="B138" s="278">
        <v>6</v>
      </c>
      <c r="C138" s="88" t="s">
        <v>245</v>
      </c>
      <c r="D138" s="343" t="s">
        <v>244</v>
      </c>
      <c r="E138" s="214" t="s">
        <v>19</v>
      </c>
      <c r="F138" s="335">
        <v>3</v>
      </c>
      <c r="G138" s="443"/>
      <c r="H138" s="104">
        <f>F138*G138</f>
        <v>0</v>
      </c>
      <c r="I138" s="82"/>
      <c r="J138" s="83"/>
      <c r="K138" s="121"/>
      <c r="L138" s="118"/>
    </row>
    <row r="139" spans="1:12" s="79" customFormat="1" x14ac:dyDescent="0.2">
      <c r="A139" s="135"/>
      <c r="B139" s="278"/>
      <c r="C139" s="88"/>
      <c r="D139" s="343"/>
      <c r="E139" s="214"/>
      <c r="F139" s="335"/>
      <c r="G139" s="443"/>
      <c r="H139" s="104"/>
      <c r="I139" s="82"/>
      <c r="J139" s="83"/>
      <c r="K139" s="121"/>
      <c r="L139" s="118"/>
    </row>
    <row r="140" spans="1:12" s="79" customFormat="1" ht="36" x14ac:dyDescent="0.2">
      <c r="A140" s="135" t="s">
        <v>134</v>
      </c>
      <c r="B140" s="278">
        <v>7</v>
      </c>
      <c r="C140" s="88" t="s">
        <v>246</v>
      </c>
      <c r="D140" s="294" t="s">
        <v>306</v>
      </c>
      <c r="E140" s="214" t="s">
        <v>19</v>
      </c>
      <c r="F140" s="335">
        <v>3</v>
      </c>
      <c r="G140" s="443"/>
      <c r="H140" s="104">
        <f>F140*G140</f>
        <v>0</v>
      </c>
      <c r="I140" s="82"/>
      <c r="J140" s="83"/>
      <c r="K140" s="121"/>
      <c r="L140" s="118"/>
    </row>
    <row r="141" spans="1:12" s="79" customFormat="1" x14ac:dyDescent="0.2">
      <c r="A141" s="135"/>
      <c r="B141" s="278"/>
      <c r="C141" s="88"/>
      <c r="D141" s="294"/>
      <c r="E141" s="214"/>
      <c r="F141" s="335"/>
      <c r="G141" s="443"/>
      <c r="H141" s="104"/>
      <c r="I141" s="82"/>
      <c r="J141" s="83"/>
      <c r="K141" s="121"/>
      <c r="L141" s="118"/>
    </row>
    <row r="142" spans="1:12" s="79" customFormat="1" x14ac:dyDescent="0.2">
      <c r="A142" s="135"/>
      <c r="B142" s="278"/>
      <c r="C142" s="341" t="s">
        <v>193</v>
      </c>
      <c r="D142" s="342" t="s">
        <v>198</v>
      </c>
      <c r="E142" s="214"/>
      <c r="F142" s="335"/>
      <c r="G142" s="443"/>
      <c r="H142" s="104"/>
      <c r="I142" s="82"/>
      <c r="J142" s="83"/>
      <c r="K142" s="121"/>
      <c r="L142" s="118"/>
    </row>
    <row r="143" spans="1:12" s="79" customFormat="1" x14ac:dyDescent="0.2">
      <c r="A143" s="135"/>
      <c r="B143" s="278"/>
      <c r="C143" s="88"/>
      <c r="D143" s="342"/>
      <c r="E143" s="214"/>
      <c r="F143" s="335"/>
      <c r="G143" s="443"/>
      <c r="H143" s="104"/>
      <c r="I143" s="82"/>
      <c r="J143" s="83"/>
      <c r="K143" s="121"/>
      <c r="L143" s="118"/>
    </row>
    <row r="144" spans="1:12" s="79" customFormat="1" ht="48" x14ac:dyDescent="0.2">
      <c r="A144" s="135" t="s">
        <v>134</v>
      </c>
      <c r="B144" s="278">
        <v>8</v>
      </c>
      <c r="C144" s="88" t="s">
        <v>194</v>
      </c>
      <c r="D144" s="294" t="s">
        <v>328</v>
      </c>
      <c r="E144" s="214" t="s">
        <v>192</v>
      </c>
      <c r="F144" s="335">
        <f>SUM(211+17)</f>
        <v>228</v>
      </c>
      <c r="G144" s="447"/>
      <c r="H144" s="104">
        <f>F144*G144</f>
        <v>0</v>
      </c>
      <c r="I144" s="82"/>
      <c r="J144" s="83"/>
      <c r="K144" s="121"/>
      <c r="L144" s="118"/>
    </row>
    <row r="145" spans="1:12" s="79" customFormat="1" x14ac:dyDescent="0.2">
      <c r="A145" s="135"/>
      <c r="B145" s="278"/>
      <c r="C145" s="88"/>
      <c r="D145" s="294"/>
      <c r="E145" s="214"/>
      <c r="F145" s="335"/>
      <c r="G145" s="447"/>
      <c r="H145" s="104"/>
      <c r="I145" s="82"/>
      <c r="J145" s="83"/>
      <c r="K145" s="121"/>
      <c r="L145" s="118"/>
    </row>
    <row r="146" spans="1:12" s="79" customFormat="1" ht="48" x14ac:dyDescent="0.2">
      <c r="A146" s="135" t="s">
        <v>134</v>
      </c>
      <c r="B146" s="278">
        <v>9</v>
      </c>
      <c r="C146" s="88" t="s">
        <v>195</v>
      </c>
      <c r="D146" s="105" t="s">
        <v>251</v>
      </c>
      <c r="E146" s="214" t="s">
        <v>19</v>
      </c>
      <c r="F146" s="335">
        <v>1</v>
      </c>
      <c r="G146" s="443"/>
      <c r="H146" s="104">
        <f>F146*G146</f>
        <v>0</v>
      </c>
      <c r="I146" s="82"/>
      <c r="J146" s="83"/>
      <c r="K146" s="121"/>
      <c r="L146" s="118"/>
    </row>
    <row r="147" spans="1:12" s="79" customFormat="1" x14ac:dyDescent="0.2">
      <c r="A147" s="135"/>
      <c r="B147" s="278"/>
      <c r="C147" s="88"/>
      <c r="D147" s="105"/>
      <c r="E147" s="214"/>
      <c r="F147" s="335"/>
      <c r="G147" s="443"/>
      <c r="H147" s="104"/>
      <c r="I147" s="82"/>
      <c r="J147" s="83"/>
      <c r="K147" s="121"/>
      <c r="L147" s="118"/>
    </row>
    <row r="148" spans="1:12" s="79" customFormat="1" ht="24" x14ac:dyDescent="0.2">
      <c r="A148" s="135" t="s">
        <v>134</v>
      </c>
      <c r="B148" s="278">
        <v>10</v>
      </c>
      <c r="C148" s="88" t="s">
        <v>325</v>
      </c>
      <c r="D148" s="105" t="s">
        <v>324</v>
      </c>
      <c r="E148" s="214" t="s">
        <v>19</v>
      </c>
      <c r="F148" s="335">
        <v>1</v>
      </c>
      <c r="G148" s="443"/>
      <c r="H148" s="104">
        <f>F148*G148</f>
        <v>0</v>
      </c>
      <c r="I148" s="82"/>
      <c r="J148" s="83"/>
      <c r="K148" s="121"/>
      <c r="L148" s="118"/>
    </row>
    <row r="149" spans="1:12" s="79" customFormat="1" x14ac:dyDescent="0.2">
      <c r="A149" s="135"/>
      <c r="B149" s="278"/>
      <c r="C149" s="88"/>
      <c r="D149" s="294"/>
      <c r="E149" s="214"/>
      <c r="F149" s="335"/>
      <c r="G149" s="443"/>
      <c r="H149" s="104"/>
      <c r="I149" s="82"/>
      <c r="J149" s="83"/>
      <c r="K149" s="121"/>
      <c r="L149" s="118"/>
    </row>
    <row r="150" spans="1:12" s="79" customFormat="1" x14ac:dyDescent="0.2">
      <c r="A150" s="135"/>
      <c r="B150" s="278"/>
      <c r="C150" s="341" t="s">
        <v>196</v>
      </c>
      <c r="D150" s="342" t="s">
        <v>236</v>
      </c>
      <c r="E150" s="214"/>
      <c r="F150" s="335"/>
      <c r="G150" s="443"/>
      <c r="H150" s="104"/>
      <c r="I150" s="82"/>
      <c r="J150" s="83"/>
      <c r="K150" s="121"/>
      <c r="L150" s="118"/>
    </row>
    <row r="151" spans="1:12" s="79" customFormat="1" ht="12.75" customHeight="1" x14ac:dyDescent="0.2">
      <c r="A151" s="135"/>
      <c r="B151" s="278"/>
      <c r="C151" s="341"/>
      <c r="D151" s="342"/>
      <c r="E151" s="214"/>
      <c r="F151" s="335"/>
      <c r="G151" s="443"/>
      <c r="H151" s="104"/>
      <c r="I151" s="82"/>
      <c r="J151" s="83"/>
      <c r="K151" s="121"/>
      <c r="L151" s="118"/>
    </row>
    <row r="152" spans="1:12" s="79" customFormat="1" ht="192" x14ac:dyDescent="0.2">
      <c r="A152" s="135" t="s">
        <v>134</v>
      </c>
      <c r="B152" s="278">
        <v>11</v>
      </c>
      <c r="C152" s="344" t="s">
        <v>307</v>
      </c>
      <c r="D152" s="342" t="s">
        <v>329</v>
      </c>
      <c r="E152" s="214" t="s">
        <v>19</v>
      </c>
      <c r="F152" s="335">
        <v>11</v>
      </c>
      <c r="G152" s="443"/>
      <c r="H152" s="104">
        <f>F152*G152</f>
        <v>0</v>
      </c>
      <c r="I152" s="82"/>
      <c r="J152" s="83"/>
      <c r="K152" s="121"/>
      <c r="L152" s="118"/>
    </row>
    <row r="153" spans="1:12" s="79" customFormat="1" x14ac:dyDescent="0.2">
      <c r="A153" s="135"/>
      <c r="B153" s="278"/>
      <c r="C153" s="341"/>
      <c r="D153" s="343"/>
      <c r="E153" s="214"/>
      <c r="F153" s="335"/>
      <c r="G153" s="443"/>
      <c r="H153" s="104"/>
      <c r="I153" s="82"/>
      <c r="J153" s="83"/>
      <c r="K153" s="121"/>
      <c r="L153" s="118"/>
    </row>
    <row r="154" spans="1:12" s="79" customFormat="1" ht="216" x14ac:dyDescent="0.2">
      <c r="A154" s="135" t="s">
        <v>134</v>
      </c>
      <c r="B154" s="278">
        <v>12</v>
      </c>
      <c r="C154" s="344" t="s">
        <v>308</v>
      </c>
      <c r="D154" s="342" t="s">
        <v>330</v>
      </c>
      <c r="E154" s="214" t="s">
        <v>19</v>
      </c>
      <c r="F154" s="335">
        <v>2</v>
      </c>
      <c r="G154" s="443"/>
      <c r="H154" s="104">
        <f>F154*G154</f>
        <v>0</v>
      </c>
      <c r="I154" s="82"/>
      <c r="J154" s="83"/>
      <c r="K154" s="121"/>
      <c r="L154" s="118"/>
    </row>
    <row r="155" spans="1:12" s="79" customFormat="1" x14ac:dyDescent="0.2">
      <c r="A155" s="135"/>
      <c r="B155" s="278"/>
      <c r="C155" s="344"/>
      <c r="D155" s="343"/>
      <c r="E155" s="214"/>
      <c r="F155" s="335"/>
      <c r="G155" s="443"/>
      <c r="H155" s="104"/>
      <c r="I155" s="82"/>
      <c r="J155" s="83"/>
      <c r="K155" s="121"/>
      <c r="L155" s="118"/>
    </row>
    <row r="156" spans="1:12" s="79" customFormat="1" ht="312" x14ac:dyDescent="0.2">
      <c r="A156" s="135" t="s">
        <v>134</v>
      </c>
      <c r="B156" s="278">
        <v>13</v>
      </c>
      <c r="C156" s="344" t="s">
        <v>309</v>
      </c>
      <c r="D156" s="343" t="s">
        <v>237</v>
      </c>
      <c r="E156" s="214" t="s">
        <v>235</v>
      </c>
      <c r="F156" s="335">
        <v>1</v>
      </c>
      <c r="G156" s="443"/>
      <c r="H156" s="104">
        <f>F156*G156</f>
        <v>0</v>
      </c>
      <c r="I156" s="82"/>
      <c r="J156" s="83"/>
      <c r="K156" s="121"/>
      <c r="L156" s="118"/>
    </row>
    <row r="157" spans="1:12" s="79" customFormat="1" x14ac:dyDescent="0.2">
      <c r="A157" s="135"/>
      <c r="B157" s="278"/>
      <c r="C157" s="344"/>
      <c r="D157" s="343"/>
      <c r="E157" s="214"/>
      <c r="F157" s="335"/>
      <c r="G157" s="443"/>
      <c r="H157" s="104"/>
      <c r="I157" s="82"/>
      <c r="J157" s="83"/>
      <c r="K157" s="121"/>
      <c r="L157" s="118"/>
    </row>
    <row r="158" spans="1:12" s="79" customFormat="1" ht="312" x14ac:dyDescent="0.2">
      <c r="A158" s="135" t="s">
        <v>234</v>
      </c>
      <c r="B158" s="278">
        <v>14</v>
      </c>
      <c r="C158" s="344" t="s">
        <v>310</v>
      </c>
      <c r="D158" s="343" t="s">
        <v>238</v>
      </c>
      <c r="E158" s="214" t="s">
        <v>235</v>
      </c>
      <c r="F158" s="335">
        <v>1</v>
      </c>
      <c r="G158" s="443"/>
      <c r="H158" s="104">
        <f>F158*G158</f>
        <v>0</v>
      </c>
      <c r="I158" s="82"/>
      <c r="J158" s="83"/>
      <c r="K158" s="121"/>
      <c r="L158" s="118"/>
    </row>
    <row r="159" spans="1:12" s="79" customFormat="1" x14ac:dyDescent="0.2">
      <c r="A159" s="135"/>
      <c r="B159" s="278"/>
      <c r="C159" s="344"/>
      <c r="D159" s="343"/>
      <c r="E159" s="214"/>
      <c r="F159" s="335"/>
      <c r="G159" s="443"/>
      <c r="H159" s="104"/>
      <c r="I159" s="82"/>
      <c r="J159" s="83"/>
      <c r="K159" s="121"/>
      <c r="L159" s="118"/>
    </row>
    <row r="160" spans="1:12" s="79" customFormat="1" ht="312" x14ac:dyDescent="0.2">
      <c r="A160" s="135" t="s">
        <v>134</v>
      </c>
      <c r="B160" s="278">
        <v>15</v>
      </c>
      <c r="C160" s="344" t="s">
        <v>311</v>
      </c>
      <c r="D160" s="343" t="s">
        <v>239</v>
      </c>
      <c r="E160" s="214" t="s">
        <v>235</v>
      </c>
      <c r="F160" s="335">
        <v>1</v>
      </c>
      <c r="G160" s="443"/>
      <c r="H160" s="104">
        <f>F160*G160</f>
        <v>0</v>
      </c>
      <c r="I160" s="82"/>
      <c r="J160" s="83"/>
      <c r="K160" s="121"/>
      <c r="L160" s="118"/>
    </row>
    <row r="161" spans="1:12" s="79" customFormat="1" x14ac:dyDescent="0.2">
      <c r="A161" s="135"/>
      <c r="B161" s="278"/>
      <c r="C161" s="344"/>
      <c r="D161" s="343"/>
      <c r="E161" s="214"/>
      <c r="F161" s="335"/>
      <c r="G161" s="443"/>
      <c r="H161" s="104"/>
      <c r="I161" s="82"/>
      <c r="J161" s="83"/>
      <c r="K161" s="121"/>
      <c r="L161" s="118"/>
    </row>
    <row r="162" spans="1:12" s="79" customFormat="1" ht="312" x14ac:dyDescent="0.2">
      <c r="A162" s="135" t="s">
        <v>134</v>
      </c>
      <c r="B162" s="278">
        <v>16</v>
      </c>
      <c r="C162" s="344" t="s">
        <v>312</v>
      </c>
      <c r="D162" s="343" t="s">
        <v>240</v>
      </c>
      <c r="E162" s="214" t="s">
        <v>235</v>
      </c>
      <c r="F162" s="335">
        <v>1</v>
      </c>
      <c r="G162" s="443"/>
      <c r="H162" s="104">
        <f>F162*G162</f>
        <v>0</v>
      </c>
      <c r="I162" s="82"/>
      <c r="J162" s="83"/>
      <c r="K162" s="121"/>
      <c r="L162" s="118"/>
    </row>
    <row r="163" spans="1:12" s="79" customFormat="1" x14ac:dyDescent="0.2">
      <c r="A163" s="135"/>
      <c r="B163" s="278"/>
      <c r="C163" s="88"/>
      <c r="D163" s="294"/>
      <c r="E163" s="214"/>
      <c r="F163" s="335"/>
      <c r="G163" s="443"/>
      <c r="H163" s="104"/>
      <c r="I163" s="82"/>
      <c r="J163" s="83"/>
      <c r="K163" s="121"/>
      <c r="L163" s="118"/>
    </row>
    <row r="164" spans="1:12" s="79" customFormat="1" x14ac:dyDescent="0.2">
      <c r="A164" s="135"/>
      <c r="B164" s="278"/>
      <c r="C164" s="341" t="s">
        <v>313</v>
      </c>
      <c r="D164" s="342" t="s">
        <v>233</v>
      </c>
      <c r="E164" s="214"/>
      <c r="F164" s="335"/>
      <c r="G164" s="443"/>
      <c r="H164" s="104"/>
      <c r="I164" s="82"/>
      <c r="J164" s="83"/>
      <c r="K164" s="121"/>
      <c r="L164" s="118"/>
    </row>
    <row r="165" spans="1:12" s="79" customFormat="1" x14ac:dyDescent="0.2">
      <c r="A165" s="135"/>
      <c r="B165" s="278"/>
      <c r="C165" s="88"/>
      <c r="D165" s="294"/>
      <c r="E165" s="214"/>
      <c r="F165" s="335"/>
      <c r="G165" s="443"/>
      <c r="H165" s="104"/>
      <c r="I165" s="82"/>
      <c r="J165" s="83"/>
      <c r="K165" s="121"/>
      <c r="L165" s="118"/>
    </row>
    <row r="166" spans="1:12" s="350" customFormat="1" ht="48" x14ac:dyDescent="0.2">
      <c r="A166" s="325" t="s">
        <v>134</v>
      </c>
      <c r="B166" s="329">
        <v>17</v>
      </c>
      <c r="C166" s="326" t="s">
        <v>314</v>
      </c>
      <c r="D166" s="294" t="s">
        <v>337</v>
      </c>
      <c r="E166" s="299" t="s">
        <v>232</v>
      </c>
      <c r="F166" s="335">
        <v>83</v>
      </c>
      <c r="G166" s="443"/>
      <c r="H166" s="327">
        <f>F166*G166</f>
        <v>0</v>
      </c>
      <c r="I166" s="346"/>
      <c r="J166" s="347"/>
      <c r="K166" s="348"/>
      <c r="L166" s="349"/>
    </row>
    <row r="167" spans="1:12" s="350" customFormat="1" x14ac:dyDescent="0.2">
      <c r="A167" s="325"/>
      <c r="B167" s="329"/>
      <c r="C167" s="326"/>
      <c r="D167" s="294"/>
      <c r="E167" s="299"/>
      <c r="F167" s="335"/>
      <c r="G167" s="443"/>
      <c r="H167" s="327"/>
      <c r="I167" s="346"/>
      <c r="J167" s="347"/>
      <c r="K167" s="348"/>
      <c r="L167" s="349"/>
    </row>
    <row r="168" spans="1:12" s="350" customFormat="1" ht="24" x14ac:dyDescent="0.2">
      <c r="A168" s="325" t="s">
        <v>134</v>
      </c>
      <c r="B168" s="329">
        <v>18</v>
      </c>
      <c r="C168" s="326" t="s">
        <v>315</v>
      </c>
      <c r="D168" s="294" t="s">
        <v>338</v>
      </c>
      <c r="E168" s="299" t="s">
        <v>19</v>
      </c>
      <c r="F168" s="335">
        <v>1</v>
      </c>
      <c r="G168" s="443"/>
      <c r="H168" s="327">
        <f>F168*G168</f>
        <v>0</v>
      </c>
      <c r="I168" s="346"/>
      <c r="J168" s="347"/>
      <c r="K168" s="348"/>
      <c r="L168" s="349"/>
    </row>
    <row r="169" spans="1:12" s="79" customFormat="1" x14ac:dyDescent="0.2">
      <c r="A169" s="325"/>
      <c r="B169" s="329"/>
      <c r="C169" s="326"/>
      <c r="D169" s="294"/>
      <c r="E169" s="299"/>
      <c r="F169" s="335"/>
      <c r="G169" s="443"/>
      <c r="H169" s="327"/>
      <c r="I169" s="82"/>
      <c r="J169" s="83"/>
      <c r="K169" s="121"/>
      <c r="L169" s="118"/>
    </row>
    <row r="170" spans="1:12" s="350" customFormat="1" ht="108" x14ac:dyDescent="0.2">
      <c r="A170" s="325" t="s">
        <v>134</v>
      </c>
      <c r="B170" s="329">
        <v>19</v>
      </c>
      <c r="C170" s="326" t="s">
        <v>316</v>
      </c>
      <c r="D170" s="294" t="s">
        <v>339</v>
      </c>
      <c r="E170" s="299" t="s">
        <v>235</v>
      </c>
      <c r="F170" s="335">
        <v>1</v>
      </c>
      <c r="G170" s="443"/>
      <c r="H170" s="327">
        <f>F170*G170</f>
        <v>0</v>
      </c>
      <c r="I170" s="346"/>
      <c r="J170" s="347"/>
      <c r="K170" s="348"/>
      <c r="L170" s="349"/>
    </row>
    <row r="171" spans="1:12" s="79" customFormat="1" x14ac:dyDescent="0.2">
      <c r="A171" s="325"/>
      <c r="B171" s="329"/>
      <c r="C171" s="326"/>
      <c r="D171" s="294"/>
      <c r="E171" s="299"/>
      <c r="F171" s="335"/>
      <c r="G171" s="443"/>
      <c r="H171" s="327"/>
      <c r="I171" s="82"/>
      <c r="J171" s="83"/>
      <c r="K171" s="121"/>
      <c r="L171" s="118"/>
    </row>
    <row r="172" spans="1:12" s="350" customFormat="1" ht="84" x14ac:dyDescent="0.2">
      <c r="A172" s="325" t="s">
        <v>134</v>
      </c>
      <c r="B172" s="329">
        <v>20</v>
      </c>
      <c r="C172" s="326" t="s">
        <v>343</v>
      </c>
      <c r="D172" s="294" t="s">
        <v>247</v>
      </c>
      <c r="E172" s="299" t="s">
        <v>235</v>
      </c>
      <c r="F172" s="335">
        <v>1</v>
      </c>
      <c r="G172" s="443"/>
      <c r="H172" s="327">
        <f>F172*G172</f>
        <v>0</v>
      </c>
      <c r="I172" s="346"/>
      <c r="J172" s="347"/>
      <c r="K172" s="348"/>
      <c r="L172" s="349"/>
    </row>
    <row r="173" spans="1:12" s="79" customFormat="1" x14ac:dyDescent="0.2">
      <c r="A173" s="135"/>
      <c r="B173" s="278"/>
      <c r="C173" s="88"/>
      <c r="D173" s="294"/>
      <c r="E173" s="214"/>
      <c r="F173" s="335"/>
      <c r="G173" s="443"/>
      <c r="H173" s="104"/>
      <c r="I173" s="82"/>
      <c r="J173" s="83"/>
      <c r="K173" s="121"/>
      <c r="L173" s="118"/>
    </row>
    <row r="174" spans="1:12" s="79" customFormat="1" x14ac:dyDescent="0.2">
      <c r="A174" s="135"/>
      <c r="B174" s="278"/>
      <c r="C174" s="341" t="s">
        <v>317</v>
      </c>
      <c r="D174" s="345" t="s">
        <v>241</v>
      </c>
      <c r="E174" s="214"/>
      <c r="F174" s="306"/>
      <c r="G174" s="447"/>
      <c r="H174" s="104"/>
      <c r="I174" s="82"/>
      <c r="J174" s="83"/>
      <c r="K174" s="121"/>
      <c r="L174" s="118"/>
    </row>
    <row r="175" spans="1:12" s="79" customFormat="1" x14ac:dyDescent="0.2">
      <c r="A175" s="135"/>
      <c r="B175" s="278"/>
      <c r="C175" s="88"/>
      <c r="D175" s="345"/>
      <c r="E175" s="214"/>
      <c r="F175" s="306"/>
      <c r="G175" s="447"/>
      <c r="H175" s="104"/>
      <c r="I175" s="82"/>
      <c r="J175" s="83"/>
      <c r="K175" s="121"/>
      <c r="L175" s="118"/>
    </row>
    <row r="176" spans="1:12" s="79" customFormat="1" ht="48" x14ac:dyDescent="0.2">
      <c r="A176" s="135" t="s">
        <v>134</v>
      </c>
      <c r="B176" s="278">
        <v>21</v>
      </c>
      <c r="C176" s="88" t="s">
        <v>318</v>
      </c>
      <c r="D176" s="345" t="s">
        <v>242</v>
      </c>
      <c r="E176" s="214" t="s">
        <v>235</v>
      </c>
      <c r="F176" s="306">
        <v>1</v>
      </c>
      <c r="G176" s="447"/>
      <c r="H176" s="104">
        <f>F176*G176</f>
        <v>0</v>
      </c>
      <c r="I176" s="82"/>
      <c r="J176" s="83"/>
      <c r="K176" s="121"/>
      <c r="L176" s="118"/>
    </row>
    <row r="177" spans="1:13" s="79" customFormat="1" ht="13.5" customHeight="1" x14ac:dyDescent="0.2">
      <c r="A177" s="135"/>
      <c r="B177" s="278"/>
      <c r="C177" s="88"/>
      <c r="D177" s="345"/>
      <c r="E177" s="214"/>
      <c r="F177" s="306"/>
      <c r="G177" s="447"/>
      <c r="H177" s="104"/>
      <c r="I177" s="82"/>
      <c r="J177" s="83"/>
      <c r="K177" s="121"/>
      <c r="L177" s="118"/>
    </row>
    <row r="178" spans="1:13" s="79" customFormat="1" ht="60" x14ac:dyDescent="0.2">
      <c r="A178" s="135" t="s">
        <v>134</v>
      </c>
      <c r="B178" s="278">
        <v>22</v>
      </c>
      <c r="C178" s="88" t="s">
        <v>319</v>
      </c>
      <c r="D178" s="345" t="s">
        <v>243</v>
      </c>
      <c r="E178" s="214" t="s">
        <v>235</v>
      </c>
      <c r="F178" s="306">
        <v>1</v>
      </c>
      <c r="G178" s="447"/>
      <c r="H178" s="104">
        <f>F178*G178</f>
        <v>0</v>
      </c>
      <c r="I178" s="82"/>
      <c r="J178" s="83"/>
      <c r="K178" s="121"/>
      <c r="L178" s="118"/>
    </row>
    <row r="179" spans="1:13" s="79" customFormat="1" ht="13.5" customHeight="1" x14ac:dyDescent="0.2">
      <c r="A179" s="135"/>
      <c r="B179" s="278"/>
      <c r="C179" s="278"/>
      <c r="D179" s="105"/>
      <c r="E179" s="214"/>
      <c r="F179" s="306"/>
      <c r="G179" s="447"/>
      <c r="H179" s="104"/>
      <c r="I179" s="82"/>
      <c r="J179" s="83"/>
      <c r="K179" s="121"/>
      <c r="L179" s="118"/>
    </row>
    <row r="180" spans="1:13" s="79" customFormat="1" ht="13.5" thickBot="1" x14ac:dyDescent="0.25">
      <c r="A180" s="134"/>
      <c r="B180" s="284"/>
      <c r="C180" s="284"/>
      <c r="D180" s="216" t="str">
        <f>CONCATENATE(B124," ",D124," - SKUPAJ:")</f>
        <v>III. GRADBENA IN OBRNIŠKA DELA - SKUPAJ:</v>
      </c>
      <c r="E180" s="216"/>
      <c r="F180" s="337"/>
      <c r="G180" s="448"/>
      <c r="H180" s="218">
        <f>SUM(H128:H178)</f>
        <v>0</v>
      </c>
      <c r="I180" s="82"/>
      <c r="J180" s="83"/>
      <c r="K180" s="121"/>
      <c r="L180" s="118"/>
    </row>
    <row r="181" spans="1:13" s="79" customFormat="1" x14ac:dyDescent="0.2">
      <c r="A181" s="193"/>
      <c r="B181" s="285"/>
      <c r="C181" s="285"/>
      <c r="D181" s="199"/>
      <c r="E181" s="199"/>
      <c r="F181" s="338"/>
      <c r="G181" s="449"/>
      <c r="H181" s="200"/>
      <c r="I181" s="82"/>
      <c r="J181" s="83"/>
      <c r="K181" s="121"/>
      <c r="L181" s="118"/>
    </row>
    <row r="182" spans="1:13" s="79" customFormat="1" x14ac:dyDescent="0.2">
      <c r="A182" s="325"/>
      <c r="B182" s="329"/>
      <c r="C182" s="329"/>
      <c r="D182" s="294"/>
      <c r="E182" s="328"/>
      <c r="F182" s="335"/>
      <c r="G182" s="444"/>
      <c r="H182" s="327"/>
      <c r="I182" s="82"/>
      <c r="J182" s="83"/>
      <c r="K182" s="121"/>
      <c r="L182" s="118"/>
    </row>
    <row r="183" spans="1:13" s="79" customFormat="1" x14ac:dyDescent="0.2">
      <c r="A183" s="133"/>
      <c r="B183" s="287"/>
      <c r="C183" s="287"/>
      <c r="D183" s="91"/>
      <c r="E183" s="174"/>
      <c r="F183" s="305"/>
      <c r="G183" s="445"/>
      <c r="H183" s="104"/>
      <c r="I183" s="82"/>
      <c r="J183" s="83"/>
      <c r="K183" s="121"/>
      <c r="L183" s="118"/>
    </row>
    <row r="184" spans="1:13" s="79" customFormat="1" ht="16.5" thickBot="1" x14ac:dyDescent="0.25">
      <c r="A184" s="142"/>
      <c r="B184" s="283" t="s">
        <v>140</v>
      </c>
      <c r="C184" s="283"/>
      <c r="D184" s="143" t="s">
        <v>135</v>
      </c>
      <c r="E184" s="203"/>
      <c r="F184" s="339"/>
      <c r="G184" s="450"/>
      <c r="H184" s="145"/>
      <c r="I184" s="82"/>
      <c r="J184" s="83"/>
      <c r="K184" s="121"/>
      <c r="L184" s="118"/>
    </row>
    <row r="185" spans="1:13" s="79" customFormat="1" x14ac:dyDescent="0.2">
      <c r="A185" s="131"/>
      <c r="B185" s="286"/>
      <c r="C185" s="286"/>
      <c r="D185" s="127"/>
      <c r="E185" s="200"/>
      <c r="F185" s="201"/>
      <c r="G185" s="192"/>
      <c r="H185" s="113"/>
      <c r="I185" s="82"/>
      <c r="J185" s="83"/>
      <c r="K185" s="121"/>
      <c r="L185" s="118"/>
    </row>
    <row r="186" spans="1:13" s="79" customFormat="1" ht="11.25" customHeight="1" x14ac:dyDescent="0.2">
      <c r="A186" s="135" t="str">
        <f>$B$184</f>
        <v>VI.</v>
      </c>
      <c r="B186" s="278">
        <f>COUNT(B$185:B185)+1</f>
        <v>1</v>
      </c>
      <c r="C186" s="88"/>
      <c r="D186" s="294" t="s">
        <v>141</v>
      </c>
      <c r="E186" s="214" t="s">
        <v>138</v>
      </c>
      <c r="F186" s="296">
        <v>20</v>
      </c>
      <c r="G186" s="447"/>
      <c r="H186" s="104">
        <f>IF(OSNOVA!$B$41=1,F186*G186,"")</f>
        <v>0</v>
      </c>
      <c r="I186" s="82"/>
      <c r="J186" s="83"/>
      <c r="K186" s="121"/>
      <c r="L186" s="118"/>
    </row>
    <row r="187" spans="1:13" s="129" customFormat="1" x14ac:dyDescent="0.2">
      <c r="A187" s="132"/>
      <c r="B187" s="278"/>
      <c r="C187" s="278"/>
      <c r="D187" s="105" t="s">
        <v>47</v>
      </c>
      <c r="E187" s="174"/>
      <c r="F187" s="215"/>
      <c r="G187" s="99"/>
      <c r="H187" s="104"/>
    </row>
    <row r="188" spans="1:13" s="129" customFormat="1" ht="13.5" thickBot="1" x14ac:dyDescent="0.25">
      <c r="A188" s="134"/>
      <c r="B188" s="284"/>
      <c r="C188" s="284"/>
      <c r="D188" s="216" t="str">
        <f>CONCATENATE(B184," ",D184," - SKUPAJ:")</f>
        <v>VI. OSTALA DELA - SKUPAJ:</v>
      </c>
      <c r="E188" s="216"/>
      <c r="F188" s="256"/>
      <c r="G188" s="217"/>
      <c r="H188" s="218">
        <f>SUM(H186:H186)</f>
        <v>0</v>
      </c>
    </row>
    <row r="189" spans="1:13" s="79" customFormat="1" x14ac:dyDescent="0.2">
      <c r="A189" s="167"/>
      <c r="B189" s="171"/>
      <c r="C189" s="171"/>
      <c r="D189" s="168"/>
      <c r="E189" s="194"/>
      <c r="F189" s="213"/>
      <c r="G189" s="171"/>
      <c r="H189" s="172"/>
      <c r="I189" s="82"/>
      <c r="J189" s="83"/>
      <c r="K189" s="121"/>
      <c r="L189" s="293"/>
    </row>
    <row r="190" spans="1:13" s="86" customFormat="1" ht="18.75" thickBot="1" x14ac:dyDescent="0.25">
      <c r="A190" s="195" t="s">
        <v>127</v>
      </c>
      <c r="B190" s="288"/>
      <c r="C190" s="288"/>
      <c r="D190" s="196"/>
      <c r="E190" s="197"/>
      <c r="F190" s="258"/>
      <c r="G190" s="198"/>
      <c r="H190" s="198"/>
      <c r="I190" s="81"/>
      <c r="J190" s="122"/>
      <c r="K190" s="84"/>
      <c r="L190" s="121"/>
      <c r="M190" s="295"/>
    </row>
    <row r="191" spans="1:13" s="146" customFormat="1" x14ac:dyDescent="0.2">
      <c r="A191" s="147"/>
      <c r="B191" s="150"/>
      <c r="C191" s="150"/>
      <c r="D191" s="148"/>
      <c r="E191" s="204"/>
      <c r="F191" s="259"/>
      <c r="G191" s="150"/>
      <c r="H191" s="150"/>
    </row>
    <row r="192" spans="1:13" x14ac:dyDescent="0.2">
      <c r="A192" s="96" t="s">
        <v>2</v>
      </c>
      <c r="B192" s="155"/>
      <c r="C192" s="155"/>
      <c r="D192" s="156"/>
      <c r="E192" s="205"/>
      <c r="F192" s="211"/>
      <c r="G192" s="155"/>
      <c r="H192" s="155"/>
    </row>
    <row r="193" spans="1:12" s="79" customFormat="1" x14ac:dyDescent="0.2">
      <c r="A193" s="157"/>
      <c r="B193" s="289"/>
      <c r="C193" s="289"/>
      <c r="D193" s="158"/>
      <c r="E193" s="159"/>
      <c r="F193" s="260"/>
      <c r="G193" s="160"/>
      <c r="H193" s="98" t="s">
        <v>47</v>
      </c>
      <c r="I193" s="82"/>
      <c r="J193" s="83"/>
      <c r="K193" s="121"/>
      <c r="L193" s="118"/>
    </row>
    <row r="194" spans="1:12" s="79" customFormat="1" x14ac:dyDescent="0.2">
      <c r="A194" s="163"/>
      <c r="B194" s="290"/>
      <c r="C194" s="290"/>
      <c r="D194" s="164"/>
      <c r="E194" s="129"/>
      <c r="F194" s="261"/>
      <c r="G194" s="162"/>
      <c r="H194" s="162"/>
      <c r="I194" s="82"/>
      <c r="J194" s="83"/>
      <c r="K194" s="121"/>
      <c r="L194" s="293"/>
    </row>
    <row r="195" spans="1:12" s="129" customFormat="1" x14ac:dyDescent="0.2">
      <c r="A195" s="219"/>
      <c r="B195" s="277" t="str">
        <f>B10</f>
        <v>I.</v>
      </c>
      <c r="C195" s="277"/>
      <c r="D195" s="220" t="str">
        <f>+D10</f>
        <v>PREDDELA</v>
      </c>
      <c r="E195" s="221"/>
      <c r="F195" s="262"/>
      <c r="G195" s="221"/>
      <c r="H195" s="222">
        <f>+H102</f>
        <v>0</v>
      </c>
    </row>
    <row r="196" spans="1:12" s="154" customFormat="1" x14ac:dyDescent="0.2">
      <c r="A196" s="167"/>
      <c r="B196" s="171"/>
      <c r="C196" s="171"/>
      <c r="D196" s="168"/>
      <c r="E196" s="194"/>
      <c r="F196" s="213"/>
      <c r="G196" s="171"/>
      <c r="H196" s="172"/>
    </row>
    <row r="197" spans="1:12" s="119" customFormat="1" ht="18" x14ac:dyDescent="0.2">
      <c r="A197" s="219"/>
      <c r="B197" s="277" t="str">
        <f>B104</f>
        <v>II.</v>
      </c>
      <c r="C197" s="277"/>
      <c r="D197" s="220" t="str">
        <f>+D104</f>
        <v>ZEMELJSKA DELA</v>
      </c>
      <c r="E197" s="221"/>
      <c r="F197" s="262"/>
      <c r="G197" s="221"/>
      <c r="H197" s="222">
        <f>+H122</f>
        <v>0</v>
      </c>
    </row>
    <row r="198" spans="1:12" s="154" customFormat="1" ht="14.25" customHeight="1" x14ac:dyDescent="0.2">
      <c r="A198" s="219"/>
      <c r="B198" s="277"/>
      <c r="C198" s="277"/>
      <c r="D198" s="220"/>
      <c r="E198" s="221"/>
      <c r="F198" s="262"/>
      <c r="G198" s="221"/>
      <c r="H198" s="222"/>
    </row>
    <row r="199" spans="1:12" s="154" customFormat="1" ht="12.75" customHeight="1" x14ac:dyDescent="0.2">
      <c r="A199" s="219"/>
      <c r="B199" s="277" t="str">
        <f>B124</f>
        <v>III.</v>
      </c>
      <c r="C199" s="277"/>
      <c r="D199" s="220" t="str">
        <f>+D124</f>
        <v>GRADBENA IN OBRNIŠKA DELA</v>
      </c>
      <c r="E199" s="221"/>
      <c r="F199" s="262"/>
      <c r="G199" s="221"/>
      <c r="H199" s="222">
        <f>$H$180</f>
        <v>0</v>
      </c>
    </row>
    <row r="200" spans="1:12" s="129" customFormat="1" x14ac:dyDescent="0.2">
      <c r="A200" s="219"/>
      <c r="B200" s="277"/>
      <c r="C200" s="277"/>
      <c r="D200" s="220"/>
      <c r="E200" s="221"/>
      <c r="F200" s="262"/>
      <c r="G200" s="221"/>
      <c r="H200" s="222"/>
      <c r="I200" s="154"/>
      <c r="K200" s="162"/>
      <c r="L200" s="162"/>
    </row>
    <row r="201" spans="1:12" s="129" customFormat="1" x14ac:dyDescent="0.2">
      <c r="A201" s="219"/>
      <c r="B201" s="277" t="str">
        <f>B184</f>
        <v>VI.</v>
      </c>
      <c r="C201" s="277"/>
      <c r="D201" s="220" t="str">
        <f>+D184</f>
        <v>OSTALA DELA</v>
      </c>
      <c r="E201" s="221"/>
      <c r="F201" s="262"/>
      <c r="G201" s="221"/>
      <c r="H201" s="222">
        <f>$H$188</f>
        <v>0</v>
      </c>
      <c r="I201" s="154"/>
      <c r="K201" s="162"/>
      <c r="L201" s="162"/>
    </row>
    <row r="202" spans="1:12" s="130" customFormat="1" ht="13.5" thickBot="1" x14ac:dyDescent="0.25">
      <c r="A202" s="223"/>
      <c r="B202" s="224"/>
      <c r="C202" s="224"/>
      <c r="D202" s="224"/>
      <c r="E202" s="225"/>
      <c r="F202" s="263"/>
      <c r="G202" s="225"/>
      <c r="H202" s="226"/>
    </row>
    <row r="203" spans="1:12" s="154" customFormat="1" ht="13.5" thickTop="1" x14ac:dyDescent="0.2">
      <c r="A203" s="227"/>
      <c r="B203" s="291"/>
      <c r="C203" s="291"/>
      <c r="D203" s="228"/>
      <c r="E203" s="229"/>
      <c r="F203" s="264"/>
      <c r="G203" s="230"/>
      <c r="H203" s="231"/>
    </row>
    <row r="204" spans="1:12" s="130" customFormat="1" x14ac:dyDescent="0.2">
      <c r="A204" s="233"/>
      <c r="B204" s="292"/>
      <c r="C204" s="292"/>
      <c r="D204" s="276" t="s">
        <v>178</v>
      </c>
      <c r="E204" s="182"/>
      <c r="F204" s="257"/>
      <c r="G204" s="194"/>
      <c r="H204" s="222">
        <f>SUM(H195:H201)</f>
        <v>0</v>
      </c>
    </row>
    <row r="205" spans="1:12" s="130" customFormat="1" x14ac:dyDescent="0.2">
      <c r="A205" s="169"/>
      <c r="B205" s="171"/>
      <c r="C205" s="171"/>
      <c r="D205" s="168"/>
      <c r="E205" s="194"/>
      <c r="F205" s="213"/>
      <c r="G205" s="171"/>
      <c r="H205" s="155"/>
    </row>
    <row r="206" spans="1:12" s="130" customFormat="1" x14ac:dyDescent="0.2">
      <c r="A206" s="87"/>
      <c r="B206" s="96"/>
      <c r="C206" s="96"/>
      <c r="D206" s="88"/>
      <c r="E206" s="92"/>
      <c r="F206" s="208"/>
      <c r="G206" s="96"/>
      <c r="H206" s="96"/>
    </row>
    <row r="207" spans="1:12" s="130" customFormat="1" x14ac:dyDescent="0.2">
      <c r="A207" s="87"/>
      <c r="B207" s="96"/>
      <c r="C207" s="96"/>
      <c r="D207" s="88"/>
      <c r="E207" s="92"/>
      <c r="F207" s="208"/>
      <c r="G207" s="96"/>
      <c r="H207" s="96"/>
    </row>
    <row r="208" spans="1:12" s="130" customFormat="1" x14ac:dyDescent="0.2">
      <c r="A208" s="87"/>
      <c r="B208" s="96"/>
      <c r="C208" s="96"/>
      <c r="D208" s="88"/>
      <c r="E208" s="92"/>
      <c r="F208" s="208"/>
      <c r="G208" s="96"/>
      <c r="H208" s="96"/>
    </row>
    <row r="209" spans="1:12" s="130" customFormat="1" x14ac:dyDescent="0.2">
      <c r="A209" s="87"/>
      <c r="B209" s="96"/>
      <c r="C209" s="96"/>
      <c r="D209" s="88"/>
      <c r="E209" s="92"/>
      <c r="F209" s="208"/>
      <c r="G209" s="96"/>
      <c r="H209" s="96"/>
    </row>
    <row r="210" spans="1:12" s="154" customFormat="1" x14ac:dyDescent="0.2">
      <c r="A210" s="87"/>
      <c r="B210" s="96"/>
      <c r="C210" s="96"/>
      <c r="D210" s="88"/>
      <c r="E210" s="92"/>
      <c r="F210" s="208"/>
      <c r="G210" s="96"/>
      <c r="H210" s="96"/>
      <c r="L210" s="232"/>
    </row>
    <row r="211" spans="1:12" s="129" customFormat="1" x14ac:dyDescent="0.2">
      <c r="A211" s="87"/>
      <c r="B211" s="96"/>
      <c r="C211" s="96"/>
      <c r="D211" s="88"/>
      <c r="E211" s="92"/>
      <c r="F211" s="208"/>
      <c r="G211" s="96"/>
      <c r="H211" s="96"/>
    </row>
    <row r="212" spans="1:12" s="154" customFormat="1" x14ac:dyDescent="0.2">
      <c r="A212" s="87"/>
      <c r="B212" s="96"/>
      <c r="C212" s="96"/>
      <c r="D212" s="88"/>
      <c r="E212" s="92"/>
      <c r="F212" s="208"/>
      <c r="G212" s="96"/>
      <c r="H212" s="96"/>
    </row>
    <row r="213" spans="1:12" s="79" customFormat="1" ht="12" x14ac:dyDescent="0.2">
      <c r="A213" s="87"/>
      <c r="B213" s="96"/>
      <c r="C213" s="96"/>
      <c r="D213" s="88"/>
      <c r="E213" s="92"/>
      <c r="F213" s="208"/>
      <c r="G213" s="96"/>
      <c r="H213" s="96"/>
    </row>
    <row r="214" spans="1:12" s="79" customFormat="1" ht="12" x14ac:dyDescent="0.2">
      <c r="A214" s="87"/>
      <c r="B214" s="96"/>
      <c r="C214" s="96"/>
      <c r="D214" s="88"/>
      <c r="E214" s="92"/>
      <c r="F214" s="208"/>
      <c r="G214" s="96"/>
      <c r="H214" s="96"/>
    </row>
    <row r="215" spans="1:12" s="79" customFormat="1" ht="12" x14ac:dyDescent="0.2">
      <c r="A215" s="87"/>
      <c r="B215" s="96"/>
      <c r="C215" s="96"/>
      <c r="D215" s="88"/>
      <c r="E215" s="92"/>
      <c r="F215" s="208"/>
      <c r="G215" s="96"/>
      <c r="H215" s="96"/>
    </row>
    <row r="216" spans="1:12" s="79" customFormat="1" ht="12" x14ac:dyDescent="0.2">
      <c r="A216" s="87"/>
      <c r="B216" s="96"/>
      <c r="C216" s="96"/>
      <c r="D216" s="88"/>
      <c r="E216" s="92"/>
      <c r="F216" s="208"/>
      <c r="G216" s="96"/>
      <c r="H216" s="96"/>
    </row>
    <row r="217" spans="1:12" s="79" customFormat="1" ht="12" x14ac:dyDescent="0.2">
      <c r="A217" s="87"/>
      <c r="B217" s="96"/>
      <c r="C217" s="96"/>
      <c r="D217" s="88"/>
      <c r="E217" s="92"/>
      <c r="F217" s="208"/>
      <c r="G217" s="96"/>
      <c r="H217" s="96"/>
    </row>
    <row r="218" spans="1:12" s="79" customFormat="1" ht="12" x14ac:dyDescent="0.2">
      <c r="A218" s="87"/>
      <c r="B218" s="96"/>
      <c r="C218" s="96"/>
      <c r="D218" s="88"/>
      <c r="E218" s="92"/>
      <c r="F218" s="208"/>
      <c r="G218" s="96"/>
      <c r="H218" s="96"/>
    </row>
    <row r="219" spans="1:12" s="79" customFormat="1" ht="12" x14ac:dyDescent="0.2">
      <c r="A219" s="87"/>
      <c r="B219" s="96"/>
      <c r="C219" s="96"/>
      <c r="D219" s="88"/>
      <c r="E219" s="92"/>
      <c r="F219" s="208"/>
      <c r="G219" s="96"/>
      <c r="H219" s="96"/>
    </row>
    <row r="220" spans="1:12" s="79" customFormat="1" ht="12" x14ac:dyDescent="0.2">
      <c r="A220" s="87"/>
      <c r="B220" s="96"/>
      <c r="C220" s="96"/>
      <c r="D220" s="88"/>
      <c r="E220" s="92"/>
      <c r="F220" s="208"/>
      <c r="G220" s="96"/>
      <c r="H220" s="96"/>
    </row>
    <row r="221" spans="1:12" s="79" customFormat="1" ht="12" x14ac:dyDescent="0.2">
      <c r="A221" s="87"/>
      <c r="B221" s="96"/>
      <c r="C221" s="96"/>
      <c r="D221" s="88"/>
      <c r="E221" s="92"/>
      <c r="F221" s="208"/>
      <c r="G221" s="96"/>
      <c r="H221" s="96"/>
    </row>
    <row r="222" spans="1:12" s="79" customFormat="1" ht="12" x14ac:dyDescent="0.2">
      <c r="A222" s="87"/>
      <c r="B222" s="96"/>
      <c r="C222" s="96"/>
      <c r="D222" s="88"/>
      <c r="E222" s="92"/>
      <c r="F222" s="208"/>
      <c r="G222" s="96"/>
      <c r="H222" s="96"/>
    </row>
    <row r="223" spans="1:12" s="79" customFormat="1" ht="12" x14ac:dyDescent="0.2">
      <c r="A223" s="87"/>
      <c r="B223" s="96"/>
      <c r="C223" s="96"/>
      <c r="D223" s="88"/>
      <c r="E223" s="92"/>
      <c r="F223" s="208"/>
      <c r="G223" s="96"/>
      <c r="H223" s="96"/>
    </row>
    <row r="224" spans="1:12" s="79" customFormat="1" ht="12" x14ac:dyDescent="0.2">
      <c r="A224" s="87"/>
      <c r="B224" s="96"/>
      <c r="C224" s="96"/>
      <c r="D224" s="88"/>
      <c r="E224" s="92"/>
      <c r="F224" s="208"/>
      <c r="G224" s="96"/>
      <c r="H224" s="96"/>
    </row>
    <row r="225" spans="1:8" s="79" customFormat="1" ht="12" x14ac:dyDescent="0.2">
      <c r="A225" s="87"/>
      <c r="B225" s="96"/>
      <c r="C225" s="96"/>
      <c r="D225" s="88"/>
      <c r="E225" s="92"/>
      <c r="F225" s="208"/>
      <c r="G225" s="96"/>
      <c r="H225" s="96"/>
    </row>
    <row r="226" spans="1:8" s="79" customFormat="1" ht="12" x14ac:dyDescent="0.2">
      <c r="A226" s="87"/>
      <c r="B226" s="96"/>
      <c r="C226" s="96"/>
      <c r="D226" s="88"/>
      <c r="E226" s="92"/>
      <c r="F226" s="208"/>
      <c r="G226" s="96"/>
      <c r="H226" s="96"/>
    </row>
    <row r="227" spans="1:8" s="79" customFormat="1" ht="12" x14ac:dyDescent="0.2">
      <c r="A227" s="87"/>
      <c r="B227" s="96"/>
      <c r="C227" s="96"/>
      <c r="D227" s="88"/>
      <c r="E227" s="92"/>
      <c r="F227" s="208"/>
      <c r="G227" s="96"/>
      <c r="H227" s="96"/>
    </row>
    <row r="228" spans="1:8" s="79" customFormat="1" ht="12" x14ac:dyDescent="0.2">
      <c r="A228" s="87"/>
      <c r="B228" s="96"/>
      <c r="C228" s="96"/>
      <c r="D228" s="88"/>
      <c r="E228" s="92"/>
      <c r="F228" s="208"/>
      <c r="G228" s="96"/>
      <c r="H228" s="96"/>
    </row>
    <row r="229" spans="1:8" s="79" customFormat="1" ht="12" x14ac:dyDescent="0.2">
      <c r="A229" s="87"/>
      <c r="B229" s="96"/>
      <c r="C229" s="96"/>
      <c r="D229" s="88"/>
      <c r="E229" s="92"/>
      <c r="F229" s="208"/>
      <c r="G229" s="96"/>
      <c r="H229" s="96"/>
    </row>
    <row r="230" spans="1:8" s="79" customFormat="1" ht="12" x14ac:dyDescent="0.2">
      <c r="A230" s="87"/>
      <c r="B230" s="96"/>
      <c r="C230" s="96"/>
      <c r="D230" s="88"/>
      <c r="E230" s="92"/>
      <c r="F230" s="208"/>
      <c r="G230" s="96"/>
      <c r="H230" s="96"/>
    </row>
    <row r="231" spans="1:8" s="79" customFormat="1" ht="12" x14ac:dyDescent="0.2">
      <c r="A231" s="87"/>
      <c r="B231" s="96"/>
      <c r="C231" s="96"/>
      <c r="D231" s="88"/>
      <c r="E231" s="92"/>
      <c r="F231" s="208"/>
      <c r="G231" s="96"/>
      <c r="H231" s="96"/>
    </row>
    <row r="232" spans="1:8" s="79" customFormat="1" ht="12" x14ac:dyDescent="0.2">
      <c r="A232" s="87"/>
      <c r="B232" s="96"/>
      <c r="C232" s="96"/>
      <c r="D232" s="88"/>
      <c r="E232" s="92"/>
      <c r="F232" s="208"/>
      <c r="G232" s="96"/>
      <c r="H232" s="96"/>
    </row>
    <row r="233" spans="1:8" s="79" customFormat="1" ht="12" x14ac:dyDescent="0.2">
      <c r="A233" s="87"/>
      <c r="B233" s="96"/>
      <c r="C233" s="96"/>
      <c r="D233" s="88"/>
      <c r="E233" s="92"/>
      <c r="F233" s="208"/>
      <c r="G233" s="96"/>
      <c r="H233" s="96"/>
    </row>
    <row r="234" spans="1:8" s="79" customFormat="1" ht="12" x14ac:dyDescent="0.2">
      <c r="A234" s="87"/>
      <c r="B234" s="96"/>
      <c r="C234" s="96"/>
      <c r="D234" s="88"/>
      <c r="E234" s="92"/>
      <c r="F234" s="208"/>
      <c r="G234" s="96"/>
      <c r="H234" s="96"/>
    </row>
    <row r="235" spans="1:8" s="79" customFormat="1" ht="12" x14ac:dyDescent="0.2">
      <c r="A235" s="87"/>
      <c r="B235" s="96"/>
      <c r="C235" s="96"/>
      <c r="D235" s="88"/>
      <c r="E235" s="92"/>
      <c r="F235" s="208"/>
      <c r="G235" s="96"/>
      <c r="H235" s="96"/>
    </row>
    <row r="236" spans="1:8" s="79" customFormat="1" ht="12" x14ac:dyDescent="0.2">
      <c r="A236" s="87"/>
      <c r="B236" s="96"/>
      <c r="C236" s="96"/>
      <c r="D236" s="88"/>
      <c r="E236" s="92"/>
      <c r="F236" s="208"/>
      <c r="G236" s="96"/>
      <c r="H236" s="96"/>
    </row>
    <row r="237" spans="1:8" s="79" customFormat="1" ht="12" x14ac:dyDescent="0.2">
      <c r="A237" s="87"/>
      <c r="B237" s="96"/>
      <c r="C237" s="96"/>
      <c r="D237" s="88"/>
      <c r="E237" s="92"/>
      <c r="F237" s="208"/>
      <c r="G237" s="96"/>
      <c r="H237" s="96"/>
    </row>
    <row r="238" spans="1:8" s="79" customFormat="1" ht="12" x14ac:dyDescent="0.2">
      <c r="A238" s="87"/>
      <c r="B238" s="96"/>
      <c r="C238" s="96"/>
      <c r="D238" s="88"/>
      <c r="E238" s="92"/>
      <c r="F238" s="208"/>
      <c r="G238" s="96"/>
      <c r="H238" s="96"/>
    </row>
    <row r="239" spans="1:8" s="79" customFormat="1" ht="12" x14ac:dyDescent="0.2">
      <c r="A239" s="87"/>
      <c r="B239" s="96"/>
      <c r="C239" s="96"/>
      <c r="D239" s="88"/>
      <c r="E239" s="92"/>
      <c r="F239" s="208"/>
      <c r="G239" s="96"/>
      <c r="H239" s="96"/>
    </row>
    <row r="240" spans="1:8" s="79" customFormat="1" ht="12" x14ac:dyDescent="0.2">
      <c r="A240" s="87"/>
      <c r="B240" s="96"/>
      <c r="C240" s="96"/>
      <c r="D240" s="88"/>
      <c r="E240" s="92"/>
      <c r="F240" s="208"/>
      <c r="G240" s="96"/>
      <c r="H240" s="96"/>
    </row>
    <row r="241" spans="1:8" s="79" customFormat="1" ht="12" x14ac:dyDescent="0.2">
      <c r="A241" s="87"/>
      <c r="B241" s="96"/>
      <c r="C241" s="96"/>
      <c r="D241" s="88"/>
      <c r="E241" s="92"/>
      <c r="F241" s="208"/>
      <c r="G241" s="96"/>
      <c r="H241" s="96"/>
    </row>
    <row r="242" spans="1:8" s="79" customFormat="1" ht="12" x14ac:dyDescent="0.2">
      <c r="A242" s="87"/>
      <c r="B242" s="96"/>
      <c r="C242" s="96"/>
      <c r="D242" s="88"/>
      <c r="E242" s="92"/>
      <c r="F242" s="208"/>
      <c r="G242" s="96"/>
      <c r="H242" s="96"/>
    </row>
    <row r="243" spans="1:8" s="79" customFormat="1" ht="12" x14ac:dyDescent="0.2">
      <c r="A243" s="87"/>
      <c r="B243" s="96"/>
      <c r="C243" s="96"/>
      <c r="D243" s="88"/>
      <c r="E243" s="92"/>
      <c r="F243" s="208"/>
      <c r="G243" s="96"/>
      <c r="H243" s="96"/>
    </row>
    <row r="244" spans="1:8" s="79" customFormat="1" ht="12" x14ac:dyDescent="0.2">
      <c r="A244" s="87"/>
      <c r="B244" s="96"/>
      <c r="C244" s="96"/>
      <c r="D244" s="88"/>
      <c r="E244" s="92"/>
      <c r="F244" s="208"/>
      <c r="G244" s="96"/>
      <c r="H244" s="96"/>
    </row>
    <row r="245" spans="1:8" s="79" customFormat="1" ht="12" x14ac:dyDescent="0.2">
      <c r="A245" s="87"/>
      <c r="B245" s="96"/>
      <c r="C245" s="96"/>
      <c r="D245" s="88"/>
      <c r="E245" s="92"/>
      <c r="F245" s="208"/>
      <c r="G245" s="96"/>
      <c r="H245" s="96"/>
    </row>
    <row r="246" spans="1:8" s="79" customFormat="1" ht="12" x14ac:dyDescent="0.2">
      <c r="A246" s="87"/>
      <c r="B246" s="96"/>
      <c r="C246" s="96"/>
      <c r="D246" s="88"/>
      <c r="E246" s="92"/>
      <c r="F246" s="208"/>
      <c r="G246" s="96"/>
      <c r="H246" s="96"/>
    </row>
    <row r="247" spans="1:8" s="79" customFormat="1" ht="12" x14ac:dyDescent="0.2">
      <c r="A247" s="87"/>
      <c r="B247" s="96"/>
      <c r="C247" s="96"/>
      <c r="D247" s="88"/>
      <c r="E247" s="92"/>
      <c r="F247" s="208"/>
      <c r="G247" s="96"/>
      <c r="H247" s="96"/>
    </row>
    <row r="248" spans="1:8" s="79" customFormat="1" ht="12" x14ac:dyDescent="0.2">
      <c r="A248" s="87"/>
      <c r="B248" s="96"/>
      <c r="C248" s="96"/>
      <c r="D248" s="88"/>
      <c r="E248" s="92"/>
      <c r="F248" s="208"/>
      <c r="G248" s="96"/>
      <c r="H248" s="96"/>
    </row>
    <row r="249" spans="1:8" s="79" customFormat="1" ht="12" x14ac:dyDescent="0.2">
      <c r="A249" s="87"/>
      <c r="B249" s="96"/>
      <c r="C249" s="96"/>
      <c r="D249" s="88"/>
      <c r="E249" s="92"/>
      <c r="F249" s="208"/>
      <c r="G249" s="96"/>
      <c r="H249" s="96"/>
    </row>
    <row r="250" spans="1:8" s="79" customFormat="1" ht="12" x14ac:dyDescent="0.2">
      <c r="A250" s="87"/>
      <c r="B250" s="96"/>
      <c r="C250" s="96"/>
      <c r="D250" s="88"/>
      <c r="E250" s="92"/>
      <c r="F250" s="208"/>
      <c r="G250" s="96"/>
      <c r="H250" s="96"/>
    </row>
    <row r="251" spans="1:8" s="79" customFormat="1" ht="12" x14ac:dyDescent="0.2">
      <c r="A251" s="87"/>
      <c r="B251" s="96"/>
      <c r="C251" s="96"/>
      <c r="D251" s="88"/>
      <c r="E251" s="92"/>
      <c r="F251" s="208"/>
      <c r="G251" s="96"/>
      <c r="H251" s="96"/>
    </row>
    <row r="252" spans="1:8" s="79" customFormat="1" ht="12" x14ac:dyDescent="0.2">
      <c r="A252" s="87"/>
      <c r="B252" s="96"/>
      <c r="C252" s="96"/>
      <c r="D252" s="88"/>
      <c r="E252" s="92"/>
      <c r="F252" s="208"/>
      <c r="G252" s="96"/>
      <c r="H252" s="96"/>
    </row>
    <row r="253" spans="1:8" s="79" customFormat="1" ht="12" x14ac:dyDescent="0.2">
      <c r="A253" s="87"/>
      <c r="B253" s="96"/>
      <c r="C253" s="96"/>
      <c r="D253" s="88"/>
      <c r="E253" s="92"/>
      <c r="F253" s="208"/>
      <c r="G253" s="96"/>
      <c r="H253" s="96"/>
    </row>
    <row r="254" spans="1:8" s="79" customFormat="1" ht="12" x14ac:dyDescent="0.2">
      <c r="A254" s="87"/>
      <c r="B254" s="96"/>
      <c r="C254" s="96"/>
      <c r="D254" s="88"/>
      <c r="E254" s="92"/>
      <c r="F254" s="208"/>
      <c r="G254" s="96"/>
      <c r="H254" s="96"/>
    </row>
    <row r="255" spans="1:8" s="79" customFormat="1" ht="12" x14ac:dyDescent="0.2">
      <c r="A255" s="87"/>
      <c r="B255" s="96"/>
      <c r="C255" s="96"/>
      <c r="D255" s="88"/>
      <c r="E255" s="92"/>
      <c r="F255" s="208"/>
      <c r="G255" s="96"/>
      <c r="H255" s="96"/>
    </row>
    <row r="256" spans="1:8" s="79" customFormat="1" ht="12" x14ac:dyDescent="0.2">
      <c r="A256" s="87"/>
      <c r="B256" s="96"/>
      <c r="C256" s="96"/>
      <c r="D256" s="88"/>
      <c r="E256" s="92"/>
      <c r="F256" s="208"/>
      <c r="G256" s="96"/>
      <c r="H256" s="96"/>
    </row>
    <row r="257" spans="1:8" s="79" customFormat="1" ht="12" x14ac:dyDescent="0.2">
      <c r="A257" s="87"/>
      <c r="B257" s="96"/>
      <c r="C257" s="96"/>
      <c r="D257" s="88"/>
      <c r="E257" s="92"/>
      <c r="F257" s="208"/>
      <c r="G257" s="96"/>
      <c r="H257" s="96"/>
    </row>
    <row r="258" spans="1:8" s="79" customFormat="1" ht="12" x14ac:dyDescent="0.2">
      <c r="A258" s="87"/>
      <c r="B258" s="96"/>
      <c r="C258" s="96"/>
      <c r="D258" s="88"/>
      <c r="E258" s="92"/>
      <c r="F258" s="208"/>
      <c r="G258" s="96"/>
      <c r="H258" s="96"/>
    </row>
    <row r="259" spans="1:8" s="79" customFormat="1" ht="12" x14ac:dyDescent="0.2">
      <c r="A259" s="87"/>
      <c r="B259" s="96"/>
      <c r="C259" s="96"/>
      <c r="D259" s="88"/>
      <c r="E259" s="92"/>
      <c r="F259" s="208"/>
      <c r="G259" s="96"/>
      <c r="H259" s="96"/>
    </row>
    <row r="260" spans="1:8" s="79" customFormat="1" ht="12" x14ac:dyDescent="0.2">
      <c r="A260" s="87"/>
      <c r="B260" s="96"/>
      <c r="C260" s="96"/>
      <c r="D260" s="88"/>
      <c r="E260" s="92"/>
      <c r="F260" s="208"/>
      <c r="G260" s="96"/>
      <c r="H260" s="96"/>
    </row>
    <row r="261" spans="1:8" s="79" customFormat="1" ht="12" x14ac:dyDescent="0.2">
      <c r="A261" s="87"/>
      <c r="B261" s="96"/>
      <c r="C261" s="96"/>
      <c r="D261" s="88"/>
      <c r="E261" s="92"/>
      <c r="F261" s="208"/>
      <c r="G261" s="96"/>
      <c r="H261" s="96"/>
    </row>
    <row r="262" spans="1:8" s="79" customFormat="1" ht="12" x14ac:dyDescent="0.2">
      <c r="A262" s="87"/>
      <c r="B262" s="96"/>
      <c r="C262" s="96"/>
      <c r="D262" s="88"/>
      <c r="E262" s="92"/>
      <c r="F262" s="208"/>
      <c r="G262" s="96"/>
      <c r="H262" s="96"/>
    </row>
    <row r="263" spans="1:8" s="79" customFormat="1" ht="12" x14ac:dyDescent="0.2">
      <c r="A263" s="87"/>
      <c r="B263" s="96"/>
      <c r="C263" s="96"/>
      <c r="D263" s="88"/>
      <c r="E263" s="92"/>
      <c r="F263" s="208"/>
      <c r="G263" s="96"/>
      <c r="H263" s="96"/>
    </row>
    <row r="264" spans="1:8" s="79" customFormat="1" ht="12" x14ac:dyDescent="0.2">
      <c r="A264" s="87"/>
      <c r="B264" s="96"/>
      <c r="C264" s="96"/>
      <c r="D264" s="88"/>
      <c r="E264" s="92"/>
      <c r="F264" s="208"/>
      <c r="G264" s="96"/>
      <c r="H264" s="96"/>
    </row>
    <row r="265" spans="1:8" s="79" customFormat="1" ht="12" x14ac:dyDescent="0.2">
      <c r="A265" s="87"/>
      <c r="B265" s="96"/>
      <c r="C265" s="96"/>
      <c r="D265" s="88"/>
      <c r="E265" s="92"/>
      <c r="F265" s="208"/>
      <c r="G265" s="96"/>
      <c r="H265" s="96"/>
    </row>
    <row r="266" spans="1:8" s="79" customFormat="1" ht="12" x14ac:dyDescent="0.2">
      <c r="A266" s="87"/>
      <c r="B266" s="96"/>
      <c r="C266" s="96"/>
      <c r="D266" s="88"/>
      <c r="E266" s="92"/>
      <c r="F266" s="208"/>
      <c r="G266" s="96"/>
      <c r="H266" s="96"/>
    </row>
    <row r="267" spans="1:8" s="79" customFormat="1" ht="12" x14ac:dyDescent="0.2">
      <c r="A267" s="87"/>
      <c r="B267" s="96"/>
      <c r="C267" s="96"/>
      <c r="D267" s="88"/>
      <c r="E267" s="92"/>
      <c r="F267" s="208"/>
      <c r="G267" s="96"/>
      <c r="H267" s="96"/>
    </row>
    <row r="268" spans="1:8" s="79" customFormat="1" ht="12" x14ac:dyDescent="0.2">
      <c r="A268" s="87"/>
      <c r="B268" s="96"/>
      <c r="C268" s="96"/>
      <c r="D268" s="88"/>
      <c r="E268" s="92"/>
      <c r="F268" s="208"/>
      <c r="G268" s="96"/>
      <c r="H268" s="96"/>
    </row>
    <row r="269" spans="1:8" s="79" customFormat="1" ht="12" x14ac:dyDescent="0.2">
      <c r="A269" s="87"/>
      <c r="B269" s="96"/>
      <c r="C269" s="96"/>
      <c r="D269" s="88"/>
      <c r="E269" s="92"/>
      <c r="F269" s="208"/>
      <c r="G269" s="96"/>
      <c r="H269" s="96"/>
    </row>
    <row r="270" spans="1:8" s="79" customFormat="1" ht="12" x14ac:dyDescent="0.2">
      <c r="A270" s="87"/>
      <c r="B270" s="96"/>
      <c r="C270" s="96"/>
      <c r="D270" s="88"/>
      <c r="E270" s="92"/>
      <c r="F270" s="208"/>
      <c r="G270" s="96"/>
      <c r="H270" s="96"/>
    </row>
    <row r="271" spans="1:8" s="79" customFormat="1" ht="12" x14ac:dyDescent="0.2">
      <c r="A271" s="87"/>
      <c r="B271" s="96"/>
      <c r="C271" s="96"/>
      <c r="D271" s="88"/>
      <c r="E271" s="92"/>
      <c r="F271" s="208"/>
      <c r="G271" s="96"/>
      <c r="H271" s="96"/>
    </row>
    <row r="272" spans="1:8" s="79" customFormat="1" ht="12" x14ac:dyDescent="0.2">
      <c r="A272" s="87"/>
      <c r="B272" s="96"/>
      <c r="C272" s="96"/>
      <c r="D272" s="88"/>
      <c r="E272" s="92"/>
      <c r="F272" s="208"/>
      <c r="G272" s="96"/>
      <c r="H272" s="96"/>
    </row>
    <row r="273" spans="1:8" s="79" customFormat="1" ht="12" x14ac:dyDescent="0.2">
      <c r="A273" s="87"/>
      <c r="B273" s="96"/>
      <c r="C273" s="96"/>
      <c r="D273" s="88"/>
      <c r="E273" s="92"/>
      <c r="F273" s="208"/>
      <c r="G273" s="96"/>
      <c r="H273" s="96"/>
    </row>
    <row r="274" spans="1:8" s="79" customFormat="1" ht="12" x14ac:dyDescent="0.2">
      <c r="A274" s="87"/>
      <c r="B274" s="96"/>
      <c r="C274" s="96"/>
      <c r="D274" s="88"/>
      <c r="E274" s="92"/>
      <c r="F274" s="208"/>
      <c r="G274" s="96"/>
      <c r="H274" s="96"/>
    </row>
    <row r="275" spans="1:8" s="79" customFormat="1" ht="12" x14ac:dyDescent="0.2">
      <c r="A275" s="87"/>
      <c r="B275" s="96"/>
      <c r="C275" s="96"/>
      <c r="D275" s="88"/>
      <c r="E275" s="92"/>
      <c r="F275" s="208"/>
      <c r="G275" s="96"/>
      <c r="H275" s="96"/>
    </row>
    <row r="276" spans="1:8" s="79" customFormat="1" ht="12" x14ac:dyDescent="0.2">
      <c r="A276" s="87"/>
      <c r="B276" s="96"/>
      <c r="C276" s="96"/>
      <c r="D276" s="88"/>
      <c r="E276" s="92"/>
      <c r="F276" s="208"/>
      <c r="G276" s="96"/>
      <c r="H276" s="96"/>
    </row>
    <row r="277" spans="1:8" s="79" customFormat="1" ht="12" x14ac:dyDescent="0.2">
      <c r="A277" s="87"/>
      <c r="B277" s="96"/>
      <c r="C277" s="96"/>
      <c r="D277" s="88"/>
      <c r="E277" s="92"/>
      <c r="F277" s="208"/>
      <c r="G277" s="96"/>
      <c r="H277" s="96"/>
    </row>
    <row r="278" spans="1:8" s="79" customFormat="1" ht="12" x14ac:dyDescent="0.2">
      <c r="A278" s="87"/>
      <c r="B278" s="96"/>
      <c r="C278" s="96"/>
      <c r="D278" s="88"/>
      <c r="E278" s="92"/>
      <c r="F278" s="208"/>
      <c r="G278" s="96"/>
      <c r="H278" s="96"/>
    </row>
    <row r="279" spans="1:8" s="79" customFormat="1" ht="12" x14ac:dyDescent="0.2">
      <c r="A279" s="87"/>
      <c r="B279" s="96"/>
      <c r="C279" s="96"/>
      <c r="D279" s="88"/>
      <c r="E279" s="92"/>
      <c r="F279" s="208"/>
      <c r="G279" s="96"/>
      <c r="H279" s="96"/>
    </row>
    <row r="280" spans="1:8" s="79" customFormat="1" ht="12" x14ac:dyDescent="0.2">
      <c r="A280" s="87"/>
      <c r="B280" s="96"/>
      <c r="C280" s="96"/>
      <c r="D280" s="88"/>
      <c r="E280" s="92"/>
      <c r="F280" s="208"/>
      <c r="G280" s="96"/>
      <c r="H280" s="96"/>
    </row>
    <row r="281" spans="1:8" s="79" customFormat="1" ht="12" x14ac:dyDescent="0.2">
      <c r="A281" s="87"/>
      <c r="B281" s="96"/>
      <c r="C281" s="96"/>
      <c r="D281" s="88"/>
      <c r="E281" s="92"/>
      <c r="F281" s="208"/>
      <c r="G281" s="96"/>
      <c r="H281" s="96"/>
    </row>
    <row r="282" spans="1:8" s="79" customFormat="1" ht="12" x14ac:dyDescent="0.2">
      <c r="A282" s="87"/>
      <c r="B282" s="96"/>
      <c r="C282" s="96"/>
      <c r="D282" s="88"/>
      <c r="E282" s="92"/>
      <c r="F282" s="208"/>
      <c r="G282" s="96"/>
      <c r="H282" s="96"/>
    </row>
    <row r="283" spans="1:8" s="79" customFormat="1" ht="12" x14ac:dyDescent="0.2">
      <c r="A283" s="87"/>
      <c r="B283" s="96"/>
      <c r="C283" s="96"/>
      <c r="D283" s="88"/>
      <c r="E283" s="92"/>
      <c r="F283" s="208"/>
      <c r="G283" s="96"/>
      <c r="H283" s="96"/>
    </row>
    <row r="284" spans="1:8" s="79" customFormat="1" ht="12" x14ac:dyDescent="0.2">
      <c r="A284" s="87"/>
      <c r="B284" s="96"/>
      <c r="C284" s="96"/>
      <c r="D284" s="88"/>
      <c r="E284" s="92"/>
      <c r="F284" s="208"/>
      <c r="G284" s="96"/>
      <c r="H284" s="96"/>
    </row>
    <row r="285" spans="1:8" s="79" customFormat="1" ht="12" x14ac:dyDescent="0.2">
      <c r="A285" s="87"/>
      <c r="B285" s="96"/>
      <c r="C285" s="96"/>
      <c r="D285" s="88"/>
      <c r="E285" s="92"/>
      <c r="F285" s="208"/>
      <c r="G285" s="96"/>
      <c r="H285" s="96"/>
    </row>
    <row r="286" spans="1:8" s="79" customFormat="1" ht="12" x14ac:dyDescent="0.2">
      <c r="A286" s="87"/>
      <c r="B286" s="96"/>
      <c r="C286" s="96"/>
      <c r="D286" s="88"/>
      <c r="E286" s="92"/>
      <c r="F286" s="208"/>
      <c r="G286" s="96"/>
      <c r="H286" s="96"/>
    </row>
    <row r="287" spans="1:8" s="79" customFormat="1" ht="12" x14ac:dyDescent="0.2">
      <c r="A287" s="87"/>
      <c r="B287" s="96"/>
      <c r="C287" s="96"/>
      <c r="D287" s="88"/>
      <c r="E287" s="92"/>
      <c r="F287" s="208"/>
      <c r="G287" s="96"/>
      <c r="H287" s="96"/>
    </row>
    <row r="288" spans="1:8" s="79" customFormat="1" ht="12" x14ac:dyDescent="0.2">
      <c r="A288" s="87"/>
      <c r="B288" s="96"/>
      <c r="C288" s="96"/>
      <c r="D288" s="88"/>
      <c r="E288" s="92"/>
      <c r="F288" s="208"/>
      <c r="G288" s="96"/>
      <c r="H288" s="96"/>
    </row>
    <row r="289" spans="1:8" s="79" customFormat="1" ht="12" x14ac:dyDescent="0.2">
      <c r="A289" s="87"/>
      <c r="B289" s="96"/>
      <c r="C289" s="96"/>
      <c r="D289" s="88"/>
      <c r="E289" s="92"/>
      <c r="F289" s="208"/>
      <c r="G289" s="96"/>
      <c r="H289" s="96"/>
    </row>
    <row r="290" spans="1:8" s="79" customFormat="1" ht="12" x14ac:dyDescent="0.2">
      <c r="A290" s="87"/>
      <c r="B290" s="96"/>
      <c r="C290" s="96"/>
      <c r="D290" s="88"/>
      <c r="E290" s="92"/>
      <c r="F290" s="208"/>
      <c r="G290" s="96"/>
      <c r="H290" s="96"/>
    </row>
    <row r="291" spans="1:8" s="79" customFormat="1" ht="12" x14ac:dyDescent="0.2">
      <c r="A291" s="87"/>
      <c r="B291" s="96"/>
      <c r="C291" s="96"/>
      <c r="D291" s="88"/>
      <c r="E291" s="92"/>
      <c r="F291" s="208"/>
      <c r="G291" s="96"/>
      <c r="H291" s="96"/>
    </row>
    <row r="292" spans="1:8" s="79" customFormat="1" ht="12" x14ac:dyDescent="0.2">
      <c r="A292" s="87"/>
      <c r="B292" s="96"/>
      <c r="C292" s="96"/>
      <c r="D292" s="88"/>
      <c r="E292" s="92"/>
      <c r="F292" s="208"/>
      <c r="G292" s="96"/>
      <c r="H292" s="96"/>
    </row>
    <row r="293" spans="1:8" s="79" customFormat="1" ht="12" x14ac:dyDescent="0.2">
      <c r="A293" s="87"/>
      <c r="B293" s="96"/>
      <c r="C293" s="96"/>
      <c r="D293" s="88"/>
      <c r="E293" s="92"/>
      <c r="F293" s="208"/>
      <c r="G293" s="96"/>
      <c r="H293" s="96"/>
    </row>
    <row r="294" spans="1:8" s="79" customFormat="1" ht="12" x14ac:dyDescent="0.2">
      <c r="A294" s="87"/>
      <c r="B294" s="96"/>
      <c r="C294" s="96"/>
      <c r="D294" s="88"/>
      <c r="E294" s="92"/>
      <c r="F294" s="208"/>
      <c r="G294" s="96"/>
      <c r="H294" s="96"/>
    </row>
    <row r="295" spans="1:8" s="79" customFormat="1" ht="12" x14ac:dyDescent="0.2">
      <c r="A295" s="87"/>
      <c r="B295" s="96"/>
      <c r="C295" s="96"/>
      <c r="D295" s="88"/>
      <c r="E295" s="92"/>
      <c r="F295" s="208"/>
      <c r="G295" s="96"/>
      <c r="H295" s="96"/>
    </row>
    <row r="296" spans="1:8" s="79" customFormat="1" ht="12" x14ac:dyDescent="0.2">
      <c r="A296" s="87"/>
      <c r="B296" s="96"/>
      <c r="C296" s="96"/>
      <c r="D296" s="88"/>
      <c r="E296" s="92"/>
      <c r="F296" s="208"/>
      <c r="G296" s="96"/>
      <c r="H296" s="96"/>
    </row>
    <row r="297" spans="1:8" s="79" customFormat="1" ht="12" x14ac:dyDescent="0.2">
      <c r="A297" s="87"/>
      <c r="B297" s="96"/>
      <c r="C297" s="96"/>
      <c r="D297" s="88"/>
      <c r="E297" s="92"/>
      <c r="F297" s="208"/>
      <c r="G297" s="96"/>
      <c r="H297" s="96"/>
    </row>
    <row r="298" spans="1:8" s="79" customFormat="1" ht="12" x14ac:dyDescent="0.2">
      <c r="A298" s="87"/>
      <c r="B298" s="96"/>
      <c r="C298" s="96"/>
      <c r="D298" s="88"/>
      <c r="E298" s="92"/>
      <c r="F298" s="208"/>
      <c r="G298" s="96"/>
      <c r="H298" s="96"/>
    </row>
    <row r="299" spans="1:8" s="79" customFormat="1" ht="12" x14ac:dyDescent="0.2">
      <c r="A299" s="87"/>
      <c r="B299" s="96"/>
      <c r="C299" s="96"/>
      <c r="D299" s="88"/>
      <c r="E299" s="92"/>
      <c r="F299" s="208"/>
      <c r="G299" s="96"/>
      <c r="H299" s="96"/>
    </row>
    <row r="300" spans="1:8" s="79" customFormat="1" ht="12" x14ac:dyDescent="0.2">
      <c r="A300" s="87"/>
      <c r="B300" s="96"/>
      <c r="C300" s="96"/>
      <c r="D300" s="88"/>
      <c r="E300" s="92"/>
      <c r="F300" s="208"/>
      <c r="G300" s="96"/>
      <c r="H300" s="96"/>
    </row>
    <row r="301" spans="1:8" s="79" customFormat="1" ht="12" x14ac:dyDescent="0.2">
      <c r="A301" s="87"/>
      <c r="B301" s="96"/>
      <c r="C301" s="96"/>
      <c r="D301" s="88"/>
      <c r="E301" s="92"/>
      <c r="F301" s="208"/>
      <c r="G301" s="96"/>
      <c r="H301" s="96"/>
    </row>
    <row r="302" spans="1:8" s="79" customFormat="1" ht="12" x14ac:dyDescent="0.2">
      <c r="A302" s="87"/>
      <c r="B302" s="96"/>
      <c r="C302" s="96"/>
      <c r="D302" s="88"/>
      <c r="E302" s="92"/>
      <c r="F302" s="208"/>
      <c r="G302" s="96"/>
      <c r="H302" s="96"/>
    </row>
    <row r="303" spans="1:8" s="79" customFormat="1" ht="12" x14ac:dyDescent="0.2">
      <c r="A303" s="87"/>
      <c r="B303" s="96"/>
      <c r="C303" s="96"/>
      <c r="D303" s="88"/>
      <c r="E303" s="92"/>
      <c r="F303" s="208"/>
      <c r="G303" s="96"/>
      <c r="H303" s="96"/>
    </row>
    <row r="304" spans="1:8" s="79" customFormat="1" ht="12" x14ac:dyDescent="0.2">
      <c r="A304" s="87"/>
      <c r="B304" s="96"/>
      <c r="C304" s="96"/>
      <c r="D304" s="88"/>
      <c r="E304" s="92"/>
      <c r="F304" s="208"/>
      <c r="G304" s="96"/>
      <c r="H304" s="96"/>
    </row>
    <row r="305" spans="1:8" s="79" customFormat="1" ht="12" x14ac:dyDescent="0.2">
      <c r="A305" s="87"/>
      <c r="B305" s="96"/>
      <c r="C305" s="96"/>
      <c r="D305" s="88"/>
      <c r="E305" s="92"/>
      <c r="F305" s="208"/>
      <c r="G305" s="96"/>
      <c r="H305" s="96"/>
    </row>
    <row r="306" spans="1:8" s="79" customFormat="1" ht="12" x14ac:dyDescent="0.2">
      <c r="A306" s="87"/>
      <c r="B306" s="96"/>
      <c r="C306" s="96"/>
      <c r="D306" s="88"/>
      <c r="E306" s="92"/>
      <c r="F306" s="208"/>
      <c r="G306" s="96"/>
      <c r="H306" s="96"/>
    </row>
    <row r="307" spans="1:8" s="79" customFormat="1" ht="12" x14ac:dyDescent="0.2">
      <c r="A307" s="87"/>
      <c r="B307" s="96"/>
      <c r="C307" s="96"/>
      <c r="D307" s="88"/>
      <c r="E307" s="92"/>
      <c r="F307" s="208"/>
      <c r="G307" s="96"/>
      <c r="H307" s="96"/>
    </row>
    <row r="308" spans="1:8" s="79" customFormat="1" ht="12" x14ac:dyDescent="0.2">
      <c r="A308" s="87"/>
      <c r="B308" s="96"/>
      <c r="C308" s="96"/>
      <c r="D308" s="88"/>
      <c r="E308" s="92"/>
      <c r="F308" s="208"/>
      <c r="G308" s="96"/>
      <c r="H308" s="96"/>
    </row>
    <row r="309" spans="1:8" s="79" customFormat="1" x14ac:dyDescent="0.2">
      <c r="A309" s="77"/>
      <c r="B309" s="112"/>
      <c r="C309" s="112"/>
      <c r="D309" s="110"/>
      <c r="E309" s="200"/>
      <c r="F309" s="206"/>
      <c r="G309" s="112"/>
      <c r="H309" s="112"/>
    </row>
    <row r="310" spans="1:8" s="79" customFormat="1" x14ac:dyDescent="0.2">
      <c r="A310" s="77"/>
      <c r="B310" s="112"/>
      <c r="C310" s="112"/>
      <c r="D310" s="110"/>
      <c r="E310" s="200"/>
      <c r="F310" s="206"/>
      <c r="G310" s="112"/>
      <c r="H310" s="112"/>
    </row>
    <row r="311" spans="1:8" s="79" customFormat="1" x14ac:dyDescent="0.2">
      <c r="A311" s="77"/>
      <c r="B311" s="112"/>
      <c r="C311" s="112"/>
      <c r="D311" s="110"/>
      <c r="E311" s="200"/>
      <c r="F311" s="206"/>
      <c r="G311" s="112"/>
      <c r="H311" s="112"/>
    </row>
    <row r="312" spans="1:8" s="79" customFormat="1" x14ac:dyDescent="0.2">
      <c r="A312" s="77"/>
      <c r="B312" s="112"/>
      <c r="C312" s="112"/>
      <c r="D312" s="110"/>
      <c r="E312" s="200"/>
      <c r="F312" s="206"/>
      <c r="G312" s="112"/>
      <c r="H312" s="112"/>
    </row>
    <row r="313" spans="1:8" s="79" customFormat="1" x14ac:dyDescent="0.2">
      <c r="A313" s="77"/>
      <c r="B313" s="112"/>
      <c r="C313" s="112"/>
      <c r="D313" s="110"/>
      <c r="E313" s="200"/>
      <c r="F313" s="206"/>
      <c r="G313" s="112"/>
      <c r="H313" s="112"/>
    </row>
    <row r="314" spans="1:8" s="79" customFormat="1" x14ac:dyDescent="0.2">
      <c r="A314" s="77"/>
      <c r="B314" s="112"/>
      <c r="C314" s="112"/>
      <c r="D314" s="110"/>
      <c r="E314" s="200"/>
      <c r="F314" s="206"/>
      <c r="G314" s="112"/>
      <c r="H314" s="112"/>
    </row>
    <row r="315" spans="1:8" s="79" customFormat="1" x14ac:dyDescent="0.2">
      <c r="A315" s="77"/>
      <c r="B315" s="112"/>
      <c r="C315" s="112"/>
      <c r="D315" s="110"/>
      <c r="E315" s="200"/>
      <c r="F315" s="206"/>
      <c r="G315" s="112"/>
      <c r="H315" s="112"/>
    </row>
  </sheetData>
  <sheetProtection algorithmName="SHA-512" hashValue="w2CnbvC6Qb2JHFipTBv+MlM+KEaOeD189iVY7vXzDMINYOUgOW7xUGzvSuehTT/5A+AChx10DE1ZjAJWlyIfdA==" saltValue="OWbxHJ8Ps3YHhzDj2dKS6w==" spinCount="100000" sheet="1" objects="1" scenarios="1"/>
  <pageMargins left="0.98425196850393704" right="0.39370078740157483" top="0.98425196850393704" bottom="0.74803149606299213" header="0" footer="0.39370078740157483"/>
  <pageSetup paperSize="9" scale="82" firstPageNumber="0" orientation="portrait" horizontalDpi="300" verticalDpi="300" r:id="rId1"/>
  <headerFooter alignWithMargins="0">
    <oddHeader xml:space="preserve">&amp;L
</oddHeader>
    <oddFooter>&amp;C&amp;6 &amp; List: &amp;A&amp;R &amp; &amp;9 &amp; Stran: &amp;P</oddFooter>
  </headerFooter>
  <rowBreaks count="1" manualBreakCount="1">
    <brk id="122" max="7" man="1"/>
  </rowBreaks>
  <ignoredErrors>
    <ignoredError sqref="C65:C67 C45 C43 C47 C49 C51 C53 C55 C57 C59 C61 C63 C68:C77 C79 C81 C83 C85 C87 C89" twoDigitTextYear="1"/>
    <ignoredError sqref="B33 B35 B37 B39 B41 B43 B45 B47 B49 B51 B53 B55 B89 B87 B85 B83 B81 B79 B77 B75 B73 B71 B69 B67 B65 B63 B61 B59 B57 C142 C150 C164 C174 B99 B97 B95 B93"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9"/>
  <dimension ref="A1:P121"/>
  <sheetViews>
    <sheetView view="pageBreakPreview" zoomScale="120" zoomScaleNormal="100" zoomScaleSheetLayoutView="120" workbookViewId="0">
      <selection activeCell="I16" sqref="I16"/>
    </sheetView>
  </sheetViews>
  <sheetFormatPr defaultColWidth="9.140625" defaultRowHeight="12.75" x14ac:dyDescent="0.2"/>
  <cols>
    <col min="1" max="1" width="7" style="77" customWidth="1"/>
    <col min="2" max="2" width="33.85546875" style="110" customWidth="1"/>
    <col min="3" max="3" width="10.140625" style="77" customWidth="1"/>
    <col min="4" max="4" width="25.28515625" style="111" customWidth="1"/>
    <col min="5" max="5" width="2.42578125" style="112" customWidth="1"/>
    <col min="6" max="6" width="18.7109375" style="112" customWidth="1"/>
    <col min="7" max="7" width="20.42578125" style="94" customWidth="1"/>
    <col min="8" max="8" width="19.42578125" style="77" customWidth="1"/>
    <col min="9" max="9" width="11" style="118" customWidth="1"/>
    <col min="10" max="10" width="10.140625" style="118" customWidth="1"/>
    <col min="11" max="11" width="9.140625" style="118"/>
    <col min="12" max="12" width="16.7109375" style="118" customWidth="1"/>
    <col min="13" max="13" width="9.85546875" style="118" customWidth="1"/>
    <col min="14" max="14" width="2.5703125" style="118" bestFit="1" customWidth="1"/>
    <col min="15" max="15" width="9.140625" style="118"/>
    <col min="16" max="16" width="9" style="118" customWidth="1"/>
    <col min="17" max="16384" width="9.140625" style="118"/>
  </cols>
  <sheetData>
    <row r="1" spans="1:16" ht="18.75" customHeight="1" x14ac:dyDescent="0.2">
      <c r="A1" s="106" t="str">
        <f>+OSNOVA!A2</f>
        <v>POPIS DEL</v>
      </c>
      <c r="B1" s="118"/>
      <c r="I1" s="80"/>
      <c r="L1" s="332"/>
      <c r="M1" s="333"/>
    </row>
    <row r="2" spans="1:16" ht="14.25" customHeight="1" x14ac:dyDescent="0.2">
      <c r="A2" s="106"/>
      <c r="B2" s="118"/>
      <c r="I2" s="80"/>
      <c r="L2" s="332"/>
      <c r="M2" s="333"/>
    </row>
    <row r="3" spans="1:16" s="266" customFormat="1" ht="16.5" customHeight="1" x14ac:dyDescent="0.2">
      <c r="A3" s="265" t="s">
        <v>320</v>
      </c>
      <c r="C3" s="267"/>
      <c r="D3" s="268"/>
      <c r="E3" s="269"/>
      <c r="F3" s="269"/>
      <c r="G3" s="270"/>
      <c r="H3" s="267"/>
      <c r="I3" s="271"/>
      <c r="L3" s="272"/>
      <c r="M3" s="273"/>
    </row>
    <row r="4" spans="1:16" s="266" customFormat="1" ht="16.5" customHeight="1" x14ac:dyDescent="0.2">
      <c r="A4" s="265"/>
      <c r="C4" s="267"/>
      <c r="D4" s="268"/>
      <c r="E4" s="269"/>
      <c r="F4" s="269"/>
      <c r="G4" s="270"/>
      <c r="H4" s="267"/>
      <c r="I4" s="271"/>
      <c r="L4" s="272"/>
      <c r="M4" s="273"/>
    </row>
    <row r="5" spans="1:16" ht="14.25" customHeight="1" x14ac:dyDescent="0.2">
      <c r="A5" s="96"/>
      <c r="B5" s="106"/>
      <c r="I5" s="80"/>
      <c r="L5" s="332"/>
      <c r="M5" s="333"/>
    </row>
    <row r="6" spans="1:16" s="175" customFormat="1" ht="19.5" thickBot="1" x14ac:dyDescent="0.25">
      <c r="A6" s="234" t="s">
        <v>6</v>
      </c>
      <c r="B6" s="250"/>
      <c r="C6" s="251"/>
      <c r="D6" s="252"/>
      <c r="E6" s="253"/>
      <c r="F6" s="253"/>
      <c r="G6" s="173"/>
      <c r="H6" s="174"/>
    </row>
    <row r="7" spans="1:16" s="154" customFormat="1" ht="14.25" customHeight="1" x14ac:dyDescent="0.2">
      <c r="A7" s="147"/>
      <c r="B7" s="148"/>
      <c r="C7" s="147"/>
      <c r="D7" s="149"/>
      <c r="E7" s="150"/>
      <c r="F7" s="150"/>
      <c r="G7" s="151"/>
      <c r="H7" s="90"/>
      <c r="I7" s="152"/>
      <c r="J7" s="153"/>
      <c r="L7" s="153"/>
    </row>
    <row r="8" spans="1:16" s="154" customFormat="1" ht="12.75" customHeight="1" x14ac:dyDescent="0.2">
      <c r="A8" s="155" t="s">
        <v>3</v>
      </c>
      <c r="B8" s="156"/>
      <c r="C8" s="155"/>
      <c r="D8" s="155"/>
      <c r="E8" s="155"/>
      <c r="F8" s="155"/>
      <c r="G8" s="151"/>
      <c r="H8" s="90"/>
      <c r="I8" s="86"/>
    </row>
    <row r="9" spans="1:16" s="129" customFormat="1" x14ac:dyDescent="0.2">
      <c r="A9" s="157"/>
      <c r="B9" s="158"/>
      <c r="C9" s="159"/>
      <c r="D9" s="212"/>
      <c r="E9" s="160"/>
      <c r="F9" s="160" t="s">
        <v>14</v>
      </c>
      <c r="G9" s="161"/>
      <c r="H9" s="176"/>
      <c r="M9" s="154"/>
      <c r="O9" s="162"/>
      <c r="P9" s="162"/>
    </row>
    <row r="10" spans="1:16" s="129" customFormat="1" x14ac:dyDescent="0.2">
      <c r="A10" s="163"/>
      <c r="B10" s="164"/>
      <c r="D10" s="165"/>
      <c r="E10" s="162"/>
      <c r="F10" s="162"/>
      <c r="G10" s="166"/>
      <c r="M10" s="154"/>
      <c r="O10" s="162"/>
      <c r="P10" s="162"/>
    </row>
    <row r="11" spans="1:16" s="154" customFormat="1" x14ac:dyDescent="0.2">
      <c r="A11" s="171"/>
      <c r="B11" s="168"/>
      <c r="C11" s="169"/>
      <c r="D11" s="170"/>
      <c r="E11" s="171"/>
      <c r="F11" s="172"/>
      <c r="G11" s="151"/>
      <c r="H11" s="169"/>
    </row>
    <row r="12" spans="1:16" s="120" customFormat="1" ht="15" x14ac:dyDescent="0.2">
      <c r="A12" s="317">
        <v>10</v>
      </c>
      <c r="B12" s="115" t="s">
        <v>154</v>
      </c>
      <c r="C12" s="100"/>
      <c r="D12" s="210"/>
      <c r="E12" s="100"/>
      <c r="F12" s="123">
        <f>+'REKAPITULACIJA NAČRTA'!F12</f>
        <v>0</v>
      </c>
      <c r="G12" s="101"/>
      <c r="H12" s="100"/>
    </row>
    <row r="13" spans="1:16" s="120" customFormat="1" ht="18" customHeight="1" x14ac:dyDescent="0.2">
      <c r="A13" s="317"/>
      <c r="B13" s="115"/>
      <c r="C13" s="100"/>
      <c r="D13" s="210"/>
      <c r="E13" s="100"/>
      <c r="F13" s="123"/>
      <c r="G13" s="101"/>
      <c r="H13" s="100"/>
    </row>
    <row r="14" spans="1:16" s="120" customFormat="1" ht="15.75" thickBot="1" x14ac:dyDescent="0.25">
      <c r="A14" s="124"/>
      <c r="B14" s="241"/>
      <c r="C14" s="241"/>
      <c r="D14" s="242"/>
      <c r="E14" s="241"/>
      <c r="F14" s="243"/>
      <c r="G14" s="101"/>
      <c r="H14" s="100"/>
    </row>
    <row r="15" spans="1:16" s="86" customFormat="1" thickTop="1" x14ac:dyDescent="0.2">
      <c r="A15" s="177"/>
      <c r="B15" s="244"/>
      <c r="C15" s="245"/>
      <c r="D15" s="246"/>
      <c r="E15" s="246"/>
      <c r="F15" s="247"/>
      <c r="G15" s="178"/>
      <c r="H15" s="90"/>
      <c r="P15" s="85"/>
    </row>
    <row r="16" spans="1:16" s="120" customFormat="1" ht="15" x14ac:dyDescent="0.2">
      <c r="A16" s="125"/>
      <c r="B16" s="248"/>
      <c r="C16" s="100"/>
      <c r="D16" s="210" t="s">
        <v>15</v>
      </c>
      <c r="E16" s="100"/>
      <c r="F16" s="123">
        <f>IF(OSNOVA!$B$41=1,SUM(F10:F14),"")</f>
        <v>0</v>
      </c>
      <c r="G16" s="101"/>
      <c r="H16" s="102"/>
    </row>
    <row r="17" spans="1:16" s="86" customFormat="1" ht="12" x14ac:dyDescent="0.2">
      <c r="A17" s="90"/>
      <c r="B17" s="249"/>
      <c r="C17" s="90"/>
      <c r="D17" s="103"/>
      <c r="E17" s="155"/>
      <c r="F17" s="155"/>
      <c r="G17" s="179"/>
      <c r="H17" s="90"/>
    </row>
    <row r="18" spans="1:16" s="120" customFormat="1" ht="15" x14ac:dyDescent="0.2">
      <c r="A18" s="125"/>
      <c r="B18" s="248"/>
      <c r="C18" s="351">
        <f>+DDV</f>
        <v>9.5000000000000001E-2</v>
      </c>
      <c r="D18" s="210" t="s">
        <v>117</v>
      </c>
      <c r="E18" s="100"/>
      <c r="F18" s="123">
        <f>IF(OSNOVA!$B$41=1,SUM(F16*C18),"")</f>
        <v>0</v>
      </c>
      <c r="G18" s="101"/>
      <c r="H18" s="102"/>
    </row>
    <row r="19" spans="1:16" s="120" customFormat="1" ht="15.75" thickBot="1" x14ac:dyDescent="0.25">
      <c r="A19" s="124"/>
      <c r="B19" s="240"/>
      <c r="C19" s="241"/>
      <c r="D19" s="242"/>
      <c r="E19" s="241"/>
      <c r="F19" s="243"/>
      <c r="G19" s="101"/>
      <c r="H19" s="100"/>
    </row>
    <row r="20" spans="1:16" s="86" customFormat="1" thickTop="1" x14ac:dyDescent="0.2">
      <c r="A20" s="177"/>
      <c r="B20" s="244"/>
      <c r="C20" s="245"/>
      <c r="D20" s="246"/>
      <c r="E20" s="246"/>
      <c r="F20" s="247"/>
      <c r="G20" s="178"/>
      <c r="H20" s="90"/>
      <c r="P20" s="85"/>
    </row>
    <row r="21" spans="1:16" s="120" customFormat="1" ht="15" x14ac:dyDescent="0.2">
      <c r="A21" s="125"/>
      <c r="B21" s="248"/>
      <c r="C21" s="100"/>
      <c r="D21" s="210" t="s">
        <v>118</v>
      </c>
      <c r="E21" s="100"/>
      <c r="F21" s="123">
        <f>IF(OSNOVA!$B$41=1,SUM(F15:F19),"")</f>
        <v>0</v>
      </c>
      <c r="G21" s="101"/>
      <c r="H21" s="102"/>
    </row>
    <row r="22" spans="1:16" s="86" customFormat="1" ht="12" x14ac:dyDescent="0.2">
      <c r="A22" s="90"/>
      <c r="B22" s="88"/>
      <c r="C22" s="87"/>
      <c r="D22" s="89"/>
      <c r="E22" s="96"/>
      <c r="F22" s="96"/>
      <c r="G22" s="179"/>
      <c r="H22" s="90"/>
    </row>
    <row r="23" spans="1:16" s="79" customFormat="1" ht="12" x14ac:dyDescent="0.2">
      <c r="A23" s="87"/>
      <c r="B23" s="88"/>
      <c r="C23" s="87"/>
      <c r="D23" s="89"/>
      <c r="E23" s="96"/>
      <c r="F23" s="96"/>
      <c r="G23" s="95"/>
      <c r="H23" s="87"/>
    </row>
    <row r="24" spans="1:16" s="79" customFormat="1" ht="12" x14ac:dyDescent="0.2">
      <c r="A24" s="87"/>
      <c r="B24" s="88"/>
      <c r="C24" s="87"/>
      <c r="D24" s="89"/>
      <c r="E24" s="96"/>
      <c r="F24" s="96"/>
      <c r="G24" s="95"/>
      <c r="H24" s="87"/>
    </row>
    <row r="25" spans="1:16" s="79" customFormat="1" ht="12" x14ac:dyDescent="0.2">
      <c r="A25" s="87"/>
      <c r="B25" s="88"/>
      <c r="C25" s="87"/>
      <c r="D25" s="89"/>
      <c r="E25" s="96"/>
      <c r="F25" s="96"/>
      <c r="G25" s="95"/>
      <c r="H25" s="87"/>
    </row>
    <row r="26" spans="1:16" s="79" customFormat="1" ht="12" x14ac:dyDescent="0.2">
      <c r="A26" s="87"/>
      <c r="B26" s="88"/>
      <c r="C26" s="87"/>
      <c r="D26" s="89"/>
      <c r="E26" s="96"/>
      <c r="F26" s="96"/>
      <c r="G26" s="95"/>
      <c r="H26" s="87"/>
    </row>
    <row r="27" spans="1:16" s="79" customFormat="1" ht="12" x14ac:dyDescent="0.2">
      <c r="A27" s="87"/>
      <c r="B27" s="88"/>
      <c r="C27" s="87"/>
      <c r="D27" s="89"/>
      <c r="E27" s="96"/>
      <c r="F27" s="96"/>
      <c r="G27" s="95"/>
      <c r="H27" s="87"/>
    </row>
    <row r="28" spans="1:16" s="79" customFormat="1" ht="12" x14ac:dyDescent="0.2">
      <c r="A28" s="87"/>
      <c r="B28" s="88"/>
      <c r="C28" s="87"/>
      <c r="D28" s="89"/>
      <c r="E28" s="96"/>
      <c r="F28" s="96"/>
      <c r="G28" s="95"/>
      <c r="H28" s="87"/>
    </row>
    <row r="29" spans="1:16" s="79" customFormat="1" ht="12" x14ac:dyDescent="0.2">
      <c r="A29" s="87"/>
      <c r="B29" s="88"/>
      <c r="C29" s="87"/>
      <c r="D29" s="89"/>
      <c r="E29" s="96"/>
      <c r="F29" s="96"/>
      <c r="G29" s="95"/>
      <c r="H29" s="87"/>
    </row>
    <row r="30" spans="1:16" s="79" customFormat="1" ht="12" x14ac:dyDescent="0.2">
      <c r="A30" s="87"/>
      <c r="B30" s="88"/>
      <c r="C30" s="87"/>
      <c r="D30" s="89"/>
      <c r="E30" s="96"/>
      <c r="F30" s="96"/>
      <c r="G30" s="95"/>
      <c r="H30" s="87"/>
    </row>
    <row r="31" spans="1:16" s="79" customFormat="1" ht="12" x14ac:dyDescent="0.2">
      <c r="A31" s="87"/>
      <c r="B31" s="88"/>
      <c r="C31" s="87"/>
      <c r="D31" s="89"/>
      <c r="E31" s="96"/>
      <c r="F31" s="96"/>
      <c r="G31" s="95"/>
      <c r="H31" s="87"/>
    </row>
    <row r="32" spans="1:16" s="79" customFormat="1" ht="12" x14ac:dyDescent="0.2">
      <c r="A32" s="87"/>
      <c r="B32" s="88"/>
      <c r="C32" s="87"/>
      <c r="D32" s="89"/>
      <c r="E32" s="96"/>
      <c r="F32" s="96"/>
      <c r="G32" s="95"/>
      <c r="H32" s="87"/>
    </row>
    <row r="33" spans="1:8" s="79" customFormat="1" ht="12" x14ac:dyDescent="0.2">
      <c r="A33" s="87"/>
      <c r="B33" s="88"/>
      <c r="C33" s="87"/>
      <c r="D33" s="89"/>
      <c r="E33" s="96"/>
      <c r="F33" s="96"/>
      <c r="G33" s="95"/>
      <c r="H33" s="87"/>
    </row>
    <row r="34" spans="1:8" s="79" customFormat="1" ht="12" x14ac:dyDescent="0.2">
      <c r="A34" s="87"/>
      <c r="B34" s="88"/>
      <c r="C34" s="87"/>
      <c r="D34" s="89"/>
      <c r="E34" s="96"/>
      <c r="F34" s="96"/>
      <c r="G34" s="95"/>
      <c r="H34" s="87"/>
    </row>
    <row r="35" spans="1:8" s="79" customFormat="1" ht="12" x14ac:dyDescent="0.2">
      <c r="A35" s="87"/>
      <c r="B35" s="88"/>
      <c r="C35" s="87"/>
      <c r="D35" s="89"/>
      <c r="E35" s="96"/>
      <c r="F35" s="96"/>
      <c r="G35" s="95"/>
      <c r="H35" s="87"/>
    </row>
    <row r="36" spans="1:8" s="79" customFormat="1" ht="12" x14ac:dyDescent="0.2">
      <c r="A36" s="87"/>
      <c r="B36" s="88"/>
      <c r="C36" s="87"/>
      <c r="D36" s="89"/>
      <c r="E36" s="96"/>
      <c r="F36" s="96"/>
      <c r="G36" s="95"/>
      <c r="H36" s="87"/>
    </row>
    <row r="37" spans="1:8" s="79" customFormat="1" ht="12" x14ac:dyDescent="0.2">
      <c r="A37" s="87"/>
      <c r="B37" s="88"/>
      <c r="C37" s="87"/>
      <c r="D37" s="89"/>
      <c r="E37" s="96"/>
      <c r="F37" s="96"/>
      <c r="G37" s="95"/>
      <c r="H37" s="87"/>
    </row>
    <row r="38" spans="1:8" s="79" customFormat="1" ht="12" x14ac:dyDescent="0.2">
      <c r="A38" s="87"/>
      <c r="B38" s="88"/>
      <c r="C38" s="87"/>
      <c r="D38" s="89"/>
      <c r="E38" s="96"/>
      <c r="F38" s="96"/>
      <c r="G38" s="95"/>
      <c r="H38" s="87"/>
    </row>
    <row r="39" spans="1:8" s="79" customFormat="1" ht="12" x14ac:dyDescent="0.2">
      <c r="A39" s="87"/>
      <c r="B39" s="88"/>
      <c r="C39" s="87"/>
      <c r="D39" s="89"/>
      <c r="E39" s="96"/>
      <c r="F39" s="96"/>
      <c r="G39" s="95"/>
      <c r="H39" s="87"/>
    </row>
    <row r="40" spans="1:8" s="79" customFormat="1" ht="12" x14ac:dyDescent="0.2">
      <c r="A40" s="87"/>
      <c r="B40" s="88"/>
      <c r="C40" s="87"/>
      <c r="D40" s="89"/>
      <c r="E40" s="96"/>
      <c r="F40" s="96"/>
      <c r="G40" s="95"/>
      <c r="H40" s="87"/>
    </row>
    <row r="41" spans="1:8" s="79" customFormat="1" ht="12" x14ac:dyDescent="0.2">
      <c r="A41" s="87"/>
      <c r="B41" s="88" t="s">
        <v>128</v>
      </c>
      <c r="C41" s="87"/>
      <c r="D41" s="89"/>
      <c r="E41" s="96"/>
      <c r="F41" s="96"/>
      <c r="G41" s="95"/>
      <c r="H41" s="87"/>
    </row>
    <row r="42" spans="1:8" s="79" customFormat="1" ht="12" x14ac:dyDescent="0.2">
      <c r="A42" s="87"/>
      <c r="B42" s="88"/>
      <c r="C42" s="87"/>
      <c r="D42" s="89"/>
      <c r="E42" s="96"/>
      <c r="F42" s="96"/>
      <c r="G42" s="95"/>
      <c r="H42" s="87"/>
    </row>
    <row r="43" spans="1:8" s="79" customFormat="1" ht="12" x14ac:dyDescent="0.2">
      <c r="A43" s="87"/>
      <c r="B43" s="88"/>
      <c r="C43" s="87"/>
      <c r="D43" s="89"/>
      <c r="E43" s="96"/>
      <c r="F43" s="96"/>
      <c r="G43" s="95"/>
      <c r="H43" s="87"/>
    </row>
    <row r="44" spans="1:8" s="79" customFormat="1" ht="12" x14ac:dyDescent="0.2">
      <c r="A44" s="87"/>
      <c r="B44" s="88"/>
      <c r="C44" s="87"/>
      <c r="D44" s="89"/>
      <c r="E44" s="96"/>
      <c r="F44" s="96"/>
      <c r="G44" s="95"/>
      <c r="H44" s="87"/>
    </row>
    <row r="45" spans="1:8" s="79" customFormat="1" ht="12" x14ac:dyDescent="0.2">
      <c r="A45" s="87"/>
      <c r="B45" s="88" t="s">
        <v>9</v>
      </c>
      <c r="C45" s="87"/>
      <c r="D45" s="89"/>
      <c r="E45" s="96"/>
      <c r="F45" s="96"/>
      <c r="G45" s="95"/>
      <c r="H45" s="87"/>
    </row>
    <row r="46" spans="1:8" s="79" customFormat="1" ht="12" x14ac:dyDescent="0.2">
      <c r="A46" s="87"/>
      <c r="B46" s="88"/>
      <c r="C46" s="87"/>
      <c r="D46" s="89"/>
      <c r="E46" s="96"/>
      <c r="F46" s="96"/>
      <c r="G46" s="95"/>
      <c r="H46" s="87"/>
    </row>
    <row r="47" spans="1:8" s="79" customFormat="1" ht="12" x14ac:dyDescent="0.2">
      <c r="A47" s="87"/>
      <c r="B47" s="88"/>
      <c r="C47" s="87"/>
      <c r="D47" s="89"/>
      <c r="E47" s="96"/>
      <c r="F47" s="96"/>
      <c r="G47" s="95"/>
      <c r="H47" s="87"/>
    </row>
    <row r="48" spans="1:8" s="79" customFormat="1" ht="12" x14ac:dyDescent="0.2">
      <c r="A48" s="87"/>
      <c r="B48" s="88"/>
      <c r="C48" s="87"/>
      <c r="D48" s="89"/>
      <c r="E48" s="96"/>
      <c r="F48" s="96"/>
      <c r="G48" s="95"/>
      <c r="H48" s="87"/>
    </row>
    <row r="49" spans="1:8" s="79" customFormat="1" ht="12" x14ac:dyDescent="0.2">
      <c r="A49" s="87"/>
      <c r="B49" s="88"/>
      <c r="C49" s="87"/>
      <c r="D49" s="89"/>
      <c r="E49" s="96"/>
      <c r="F49" s="96"/>
      <c r="G49" s="95"/>
      <c r="H49" s="87"/>
    </row>
    <row r="50" spans="1:8" s="79" customFormat="1" ht="12" x14ac:dyDescent="0.2">
      <c r="A50" s="87"/>
      <c r="B50" s="88"/>
      <c r="C50" s="87"/>
      <c r="D50" s="89"/>
      <c r="E50" s="96"/>
      <c r="F50" s="96"/>
      <c r="G50" s="95"/>
      <c r="H50" s="87"/>
    </row>
    <row r="51" spans="1:8" s="79" customFormat="1" ht="12" x14ac:dyDescent="0.2">
      <c r="A51" s="87"/>
      <c r="B51" s="88"/>
      <c r="C51" s="87"/>
      <c r="D51" s="89"/>
      <c r="E51" s="96"/>
      <c r="F51" s="96"/>
      <c r="G51" s="95"/>
      <c r="H51" s="87"/>
    </row>
    <row r="52" spans="1:8" s="79" customFormat="1" ht="12" x14ac:dyDescent="0.2">
      <c r="A52" s="87"/>
      <c r="B52" s="88"/>
      <c r="C52" s="87"/>
      <c r="D52" s="89"/>
      <c r="E52" s="96"/>
      <c r="F52" s="96"/>
      <c r="G52" s="95"/>
      <c r="H52" s="87"/>
    </row>
    <row r="53" spans="1:8" s="79" customFormat="1" ht="12" x14ac:dyDescent="0.2">
      <c r="A53" s="87"/>
      <c r="B53" s="88"/>
      <c r="C53" s="87"/>
      <c r="D53" s="89"/>
      <c r="E53" s="96"/>
      <c r="F53" s="96"/>
      <c r="G53" s="95"/>
      <c r="H53" s="87"/>
    </row>
    <row r="54" spans="1:8" s="79" customFormat="1" ht="12" x14ac:dyDescent="0.2">
      <c r="A54" s="87"/>
      <c r="B54" s="88"/>
      <c r="C54" s="87"/>
      <c r="D54" s="89"/>
      <c r="E54" s="96"/>
      <c r="F54" s="96"/>
      <c r="G54" s="95"/>
      <c r="H54" s="87"/>
    </row>
    <row r="55" spans="1:8" s="79" customFormat="1" ht="12" x14ac:dyDescent="0.2">
      <c r="A55" s="87"/>
      <c r="B55" s="88"/>
      <c r="C55" s="87"/>
      <c r="D55" s="89"/>
      <c r="E55" s="96"/>
      <c r="F55" s="96"/>
      <c r="G55" s="95"/>
      <c r="H55" s="87"/>
    </row>
    <row r="56" spans="1:8" s="79" customFormat="1" ht="12" x14ac:dyDescent="0.2">
      <c r="A56" s="87"/>
      <c r="B56" s="88"/>
      <c r="C56" s="87"/>
      <c r="D56" s="89"/>
      <c r="E56" s="96"/>
      <c r="F56" s="96"/>
      <c r="G56" s="95"/>
      <c r="H56" s="87"/>
    </row>
    <row r="57" spans="1:8" s="79" customFormat="1" ht="12" x14ac:dyDescent="0.2">
      <c r="A57" s="87"/>
      <c r="B57" s="88"/>
      <c r="C57" s="87"/>
      <c r="D57" s="89"/>
      <c r="E57" s="96"/>
      <c r="F57" s="96"/>
      <c r="G57" s="95"/>
      <c r="H57" s="87"/>
    </row>
    <row r="58" spans="1:8" s="79" customFormat="1" ht="12" x14ac:dyDescent="0.2">
      <c r="A58" s="87"/>
      <c r="B58" s="88"/>
      <c r="C58" s="87"/>
      <c r="D58" s="89"/>
      <c r="E58" s="96"/>
      <c r="F58" s="96"/>
      <c r="G58" s="95"/>
      <c r="H58" s="87"/>
    </row>
    <row r="59" spans="1:8" s="79" customFormat="1" ht="12" x14ac:dyDescent="0.2">
      <c r="A59" s="87"/>
      <c r="B59" s="88"/>
      <c r="C59" s="87"/>
      <c r="D59" s="89"/>
      <c r="E59" s="96"/>
      <c r="F59" s="96"/>
      <c r="G59" s="95"/>
      <c r="H59" s="87"/>
    </row>
    <row r="60" spans="1:8" s="79" customFormat="1" ht="12" x14ac:dyDescent="0.2">
      <c r="A60" s="87"/>
      <c r="B60" s="88"/>
      <c r="C60" s="87"/>
      <c r="D60" s="89"/>
      <c r="E60" s="96"/>
      <c r="F60" s="96"/>
      <c r="G60" s="95"/>
      <c r="H60" s="87"/>
    </row>
    <row r="61" spans="1:8" s="79" customFormat="1" ht="12" x14ac:dyDescent="0.2">
      <c r="A61" s="87"/>
      <c r="B61" s="88"/>
      <c r="C61" s="87"/>
      <c r="D61" s="89"/>
      <c r="E61" s="96"/>
      <c r="F61" s="96"/>
      <c r="G61" s="95"/>
      <c r="H61" s="87"/>
    </row>
    <row r="62" spans="1:8" s="79" customFormat="1" ht="12" x14ac:dyDescent="0.2">
      <c r="A62" s="87"/>
      <c r="B62" s="88"/>
      <c r="C62" s="87"/>
      <c r="D62" s="89"/>
      <c r="E62" s="96"/>
      <c r="F62" s="96"/>
      <c r="G62" s="95"/>
      <c r="H62" s="87"/>
    </row>
    <row r="63" spans="1:8" s="79" customFormat="1" ht="12" x14ac:dyDescent="0.2">
      <c r="A63" s="87"/>
      <c r="B63" s="88"/>
      <c r="C63" s="87"/>
      <c r="D63" s="89"/>
      <c r="E63" s="96"/>
      <c r="F63" s="96"/>
      <c r="G63" s="95"/>
      <c r="H63" s="87"/>
    </row>
    <row r="64" spans="1:8" s="79" customFormat="1" ht="12" x14ac:dyDescent="0.2">
      <c r="A64" s="87"/>
      <c r="B64" s="88"/>
      <c r="C64" s="87"/>
      <c r="D64" s="89"/>
      <c r="E64" s="96"/>
      <c r="F64" s="96"/>
      <c r="G64" s="95"/>
      <c r="H64" s="87"/>
    </row>
    <row r="65" spans="1:8" s="79" customFormat="1" ht="12" x14ac:dyDescent="0.2">
      <c r="A65" s="87"/>
      <c r="B65" s="88"/>
      <c r="C65" s="87"/>
      <c r="D65" s="89"/>
      <c r="E65" s="96"/>
      <c r="F65" s="96"/>
      <c r="G65" s="95"/>
      <c r="H65" s="87"/>
    </row>
    <row r="66" spans="1:8" s="79" customFormat="1" ht="12" x14ac:dyDescent="0.2">
      <c r="A66" s="87"/>
      <c r="B66" s="88"/>
      <c r="C66" s="87"/>
      <c r="D66" s="89"/>
      <c r="E66" s="96"/>
      <c r="F66" s="96"/>
      <c r="G66" s="95"/>
      <c r="H66" s="87"/>
    </row>
    <row r="67" spans="1:8" s="79" customFormat="1" ht="12" x14ac:dyDescent="0.2">
      <c r="A67" s="87"/>
      <c r="B67" s="88"/>
      <c r="C67" s="87"/>
      <c r="D67" s="89"/>
      <c r="E67" s="96"/>
      <c r="F67" s="96"/>
      <c r="G67" s="95"/>
      <c r="H67" s="87"/>
    </row>
    <row r="68" spans="1:8" s="79" customFormat="1" ht="12" x14ac:dyDescent="0.2">
      <c r="A68" s="87"/>
      <c r="B68" s="88"/>
      <c r="C68" s="87"/>
      <c r="D68" s="89"/>
      <c r="E68" s="96"/>
      <c r="F68" s="96"/>
      <c r="G68" s="95"/>
      <c r="H68" s="87"/>
    </row>
    <row r="69" spans="1:8" s="79" customFormat="1" ht="12" x14ac:dyDescent="0.2">
      <c r="A69" s="87"/>
      <c r="B69" s="88"/>
      <c r="C69" s="87"/>
      <c r="D69" s="89"/>
      <c r="E69" s="96"/>
      <c r="F69" s="96"/>
      <c r="G69" s="95"/>
      <c r="H69" s="87"/>
    </row>
    <row r="70" spans="1:8" s="79" customFormat="1" ht="12" x14ac:dyDescent="0.2">
      <c r="A70" s="87"/>
      <c r="B70" s="88"/>
      <c r="C70" s="87"/>
      <c r="D70" s="89"/>
      <c r="E70" s="96"/>
      <c r="F70" s="96"/>
      <c r="G70" s="95"/>
      <c r="H70" s="87"/>
    </row>
    <row r="71" spans="1:8" s="79" customFormat="1" ht="12" x14ac:dyDescent="0.2">
      <c r="A71" s="87"/>
      <c r="B71" s="88"/>
      <c r="C71" s="87"/>
      <c r="D71" s="89"/>
      <c r="E71" s="96"/>
      <c r="F71" s="96"/>
      <c r="G71" s="95"/>
      <c r="H71" s="87"/>
    </row>
    <row r="72" spans="1:8" s="79" customFormat="1" ht="12" x14ac:dyDescent="0.2">
      <c r="A72" s="87"/>
      <c r="B72" s="88"/>
      <c r="C72" s="87"/>
      <c r="D72" s="89"/>
      <c r="E72" s="96"/>
      <c r="F72" s="96"/>
      <c r="G72" s="95"/>
      <c r="H72" s="87"/>
    </row>
    <row r="73" spans="1:8" s="79" customFormat="1" ht="12" x14ac:dyDescent="0.2">
      <c r="A73" s="87"/>
      <c r="B73" s="88"/>
      <c r="C73" s="87"/>
      <c r="D73" s="89"/>
      <c r="E73" s="96"/>
      <c r="F73" s="96"/>
      <c r="G73" s="95"/>
      <c r="H73" s="87"/>
    </row>
    <row r="74" spans="1:8" s="79" customFormat="1" ht="12" x14ac:dyDescent="0.2">
      <c r="A74" s="87"/>
      <c r="B74" s="88"/>
      <c r="C74" s="87"/>
      <c r="D74" s="89"/>
      <c r="E74" s="96"/>
      <c r="F74" s="96"/>
      <c r="G74" s="95"/>
      <c r="H74" s="87"/>
    </row>
    <row r="75" spans="1:8" s="79" customFormat="1" ht="12" x14ac:dyDescent="0.2">
      <c r="A75" s="87"/>
      <c r="B75" s="88"/>
      <c r="C75" s="87"/>
      <c r="D75" s="89"/>
      <c r="E75" s="96"/>
      <c r="F75" s="96"/>
      <c r="G75" s="95"/>
      <c r="H75" s="87"/>
    </row>
    <row r="76" spans="1:8" s="79" customFormat="1" ht="12" x14ac:dyDescent="0.2">
      <c r="A76" s="87"/>
      <c r="B76" s="88"/>
      <c r="C76" s="87"/>
      <c r="D76" s="89"/>
      <c r="E76" s="96"/>
      <c r="F76" s="96"/>
      <c r="G76" s="95"/>
      <c r="H76" s="87"/>
    </row>
    <row r="77" spans="1:8" s="79" customFormat="1" ht="12" x14ac:dyDescent="0.2">
      <c r="A77" s="87"/>
      <c r="B77" s="88"/>
      <c r="C77" s="87"/>
      <c r="D77" s="89"/>
      <c r="E77" s="96"/>
      <c r="F77" s="96"/>
      <c r="G77" s="95"/>
      <c r="H77" s="87"/>
    </row>
    <row r="78" spans="1:8" s="79" customFormat="1" ht="12" x14ac:dyDescent="0.2">
      <c r="A78" s="87"/>
      <c r="B78" s="88"/>
      <c r="C78" s="87"/>
      <c r="D78" s="89"/>
      <c r="E78" s="96"/>
      <c r="F78" s="96"/>
      <c r="G78" s="95"/>
      <c r="H78" s="87"/>
    </row>
    <row r="79" spans="1:8" s="79" customFormat="1" ht="12" x14ac:dyDescent="0.2">
      <c r="A79" s="87"/>
      <c r="B79" s="88"/>
      <c r="C79" s="87"/>
      <c r="D79" s="89"/>
      <c r="E79" s="96"/>
      <c r="F79" s="96"/>
      <c r="G79" s="95"/>
      <c r="H79" s="87"/>
    </row>
    <row r="80" spans="1:8" s="79" customFormat="1" ht="12" x14ac:dyDescent="0.2">
      <c r="A80" s="87"/>
      <c r="B80" s="88"/>
      <c r="C80" s="87"/>
      <c r="D80" s="89"/>
      <c r="E80" s="96"/>
      <c r="F80" s="96"/>
      <c r="G80" s="95"/>
      <c r="H80" s="87"/>
    </row>
    <row r="81" spans="1:8" s="79" customFormat="1" ht="12" x14ac:dyDescent="0.2">
      <c r="A81" s="87"/>
      <c r="B81" s="88"/>
      <c r="C81" s="87"/>
      <c r="D81" s="89"/>
      <c r="E81" s="96"/>
      <c r="F81" s="96"/>
      <c r="G81" s="95"/>
      <c r="H81" s="87"/>
    </row>
    <row r="82" spans="1:8" s="79" customFormat="1" ht="12" x14ac:dyDescent="0.2">
      <c r="A82" s="87"/>
      <c r="B82" s="88"/>
      <c r="C82" s="87"/>
      <c r="D82" s="89"/>
      <c r="E82" s="96"/>
      <c r="F82" s="96"/>
      <c r="G82" s="95"/>
      <c r="H82" s="87"/>
    </row>
    <row r="83" spans="1:8" s="79" customFormat="1" ht="12" x14ac:dyDescent="0.2">
      <c r="A83" s="87"/>
      <c r="B83" s="88"/>
      <c r="C83" s="87"/>
      <c r="D83" s="89"/>
      <c r="E83" s="96"/>
      <c r="F83" s="96"/>
      <c r="G83" s="95"/>
      <c r="H83" s="87"/>
    </row>
    <row r="84" spans="1:8" s="79" customFormat="1" ht="12" x14ac:dyDescent="0.2">
      <c r="A84" s="87"/>
      <c r="B84" s="88"/>
      <c r="C84" s="87"/>
      <c r="D84" s="89"/>
      <c r="E84" s="96"/>
      <c r="F84" s="96"/>
      <c r="G84" s="95"/>
      <c r="H84" s="87"/>
    </row>
    <row r="85" spans="1:8" s="79" customFormat="1" ht="12" x14ac:dyDescent="0.2">
      <c r="A85" s="87"/>
      <c r="B85" s="88"/>
      <c r="C85" s="87"/>
      <c r="D85" s="89"/>
      <c r="E85" s="96"/>
      <c r="F85" s="96"/>
      <c r="G85" s="95"/>
      <c r="H85" s="87"/>
    </row>
    <row r="86" spans="1:8" s="79" customFormat="1" ht="12" x14ac:dyDescent="0.2">
      <c r="A86" s="87"/>
      <c r="B86" s="88"/>
      <c r="C86" s="87"/>
      <c r="D86" s="89"/>
      <c r="E86" s="96"/>
      <c r="F86" s="96"/>
      <c r="G86" s="95"/>
      <c r="H86" s="87"/>
    </row>
    <row r="87" spans="1:8" s="79" customFormat="1" ht="12" x14ac:dyDescent="0.2">
      <c r="A87" s="87"/>
      <c r="B87" s="88"/>
      <c r="C87" s="87"/>
      <c r="D87" s="89"/>
      <c r="E87" s="96"/>
      <c r="F87" s="96"/>
      <c r="G87" s="95"/>
      <c r="H87" s="87"/>
    </row>
    <row r="88" spans="1:8" s="79" customFormat="1" ht="12" x14ac:dyDescent="0.2">
      <c r="A88" s="87"/>
      <c r="B88" s="88"/>
      <c r="C88" s="87"/>
      <c r="D88" s="89"/>
      <c r="E88" s="96"/>
      <c r="F88" s="96"/>
      <c r="G88" s="95"/>
      <c r="H88" s="87"/>
    </row>
    <row r="89" spans="1:8" s="79" customFormat="1" ht="12" x14ac:dyDescent="0.2">
      <c r="A89" s="87"/>
      <c r="B89" s="88"/>
      <c r="C89" s="87"/>
      <c r="D89" s="89"/>
      <c r="E89" s="96"/>
      <c r="F89" s="96"/>
      <c r="G89" s="95"/>
      <c r="H89" s="87"/>
    </row>
    <row r="90" spans="1:8" s="79" customFormat="1" ht="12" x14ac:dyDescent="0.2">
      <c r="A90" s="87"/>
      <c r="B90" s="88"/>
      <c r="C90" s="87"/>
      <c r="D90" s="89"/>
      <c r="E90" s="96"/>
      <c r="F90" s="96"/>
      <c r="G90" s="95"/>
      <c r="H90" s="87"/>
    </row>
    <row r="91" spans="1:8" s="79" customFormat="1" ht="12" x14ac:dyDescent="0.2">
      <c r="A91" s="87"/>
      <c r="B91" s="88"/>
      <c r="C91" s="87"/>
      <c r="D91" s="89"/>
      <c r="E91" s="96"/>
      <c r="F91" s="96"/>
      <c r="G91" s="95"/>
      <c r="H91" s="87"/>
    </row>
    <row r="92" spans="1:8" s="79" customFormat="1" ht="12" x14ac:dyDescent="0.2">
      <c r="A92" s="87"/>
      <c r="B92" s="88"/>
      <c r="C92" s="87"/>
      <c r="D92" s="89"/>
      <c r="E92" s="96"/>
      <c r="F92" s="96"/>
      <c r="G92" s="95"/>
      <c r="H92" s="87"/>
    </row>
    <row r="93" spans="1:8" s="79" customFormat="1" ht="12" x14ac:dyDescent="0.2">
      <c r="A93" s="87"/>
      <c r="B93" s="88"/>
      <c r="C93" s="87"/>
      <c r="D93" s="89"/>
      <c r="E93" s="96"/>
      <c r="F93" s="96"/>
      <c r="G93" s="95"/>
      <c r="H93" s="87"/>
    </row>
    <row r="94" spans="1:8" s="79" customFormat="1" ht="12" x14ac:dyDescent="0.2">
      <c r="A94" s="87"/>
      <c r="B94" s="88"/>
      <c r="C94" s="87"/>
      <c r="D94" s="89"/>
      <c r="E94" s="96"/>
      <c r="F94" s="96"/>
      <c r="G94" s="95"/>
      <c r="H94" s="87"/>
    </row>
    <row r="95" spans="1:8" s="79" customFormat="1" ht="12" x14ac:dyDescent="0.2">
      <c r="A95" s="87"/>
      <c r="B95" s="88"/>
      <c r="C95" s="87"/>
      <c r="D95" s="89"/>
      <c r="E95" s="96"/>
      <c r="F95" s="96"/>
      <c r="G95" s="95"/>
      <c r="H95" s="87"/>
    </row>
    <row r="96" spans="1:8" s="79" customFormat="1" ht="12" x14ac:dyDescent="0.2">
      <c r="A96" s="87"/>
      <c r="B96" s="88"/>
      <c r="C96" s="87"/>
      <c r="D96" s="89"/>
      <c r="E96" s="96"/>
      <c r="F96" s="96"/>
      <c r="G96" s="95"/>
      <c r="H96" s="87"/>
    </row>
    <row r="97" spans="1:8" s="79" customFormat="1" ht="12" x14ac:dyDescent="0.2">
      <c r="A97" s="87"/>
      <c r="B97" s="88"/>
      <c r="C97" s="87"/>
      <c r="D97" s="89"/>
      <c r="E97" s="96"/>
      <c r="F97" s="96"/>
      <c r="G97" s="95"/>
      <c r="H97" s="87"/>
    </row>
    <row r="98" spans="1:8" s="79" customFormat="1" ht="12" x14ac:dyDescent="0.2">
      <c r="A98" s="87"/>
      <c r="B98" s="88"/>
      <c r="C98" s="87"/>
      <c r="D98" s="89"/>
      <c r="E98" s="96"/>
      <c r="F98" s="96"/>
      <c r="G98" s="95"/>
      <c r="H98" s="87"/>
    </row>
    <row r="99" spans="1:8" s="79" customFormat="1" ht="12" x14ac:dyDescent="0.2">
      <c r="A99" s="87"/>
      <c r="B99" s="88"/>
      <c r="C99" s="87"/>
      <c r="D99" s="89"/>
      <c r="E99" s="96"/>
      <c r="F99" s="96"/>
      <c r="G99" s="95"/>
      <c r="H99" s="87"/>
    </row>
    <row r="100" spans="1:8" s="79" customFormat="1" ht="12" x14ac:dyDescent="0.2">
      <c r="A100" s="87"/>
      <c r="B100" s="88"/>
      <c r="C100" s="87"/>
      <c r="D100" s="89"/>
      <c r="E100" s="96"/>
      <c r="F100" s="96"/>
      <c r="G100" s="95"/>
      <c r="H100" s="87"/>
    </row>
    <row r="101" spans="1:8" s="79" customFormat="1" ht="12" x14ac:dyDescent="0.2">
      <c r="A101" s="87"/>
      <c r="B101" s="88"/>
      <c r="C101" s="87"/>
      <c r="D101" s="89"/>
      <c r="E101" s="96"/>
      <c r="F101" s="96"/>
      <c r="G101" s="95"/>
      <c r="H101" s="87"/>
    </row>
    <row r="102" spans="1:8" s="79" customFormat="1" ht="12" x14ac:dyDescent="0.2">
      <c r="A102" s="87"/>
      <c r="B102" s="88"/>
      <c r="C102" s="87"/>
      <c r="D102" s="89"/>
      <c r="E102" s="96"/>
      <c r="F102" s="96"/>
      <c r="G102" s="95"/>
      <c r="H102" s="87"/>
    </row>
    <row r="103" spans="1:8" s="79" customFormat="1" ht="12" x14ac:dyDescent="0.2">
      <c r="A103" s="87"/>
      <c r="B103" s="88"/>
      <c r="C103" s="87"/>
      <c r="D103" s="89"/>
      <c r="E103" s="96"/>
      <c r="F103" s="96"/>
      <c r="G103" s="95"/>
      <c r="H103" s="87"/>
    </row>
    <row r="104" spans="1:8" s="79" customFormat="1" ht="12" x14ac:dyDescent="0.2">
      <c r="A104" s="87"/>
      <c r="B104" s="88"/>
      <c r="C104" s="87"/>
      <c r="D104" s="89"/>
      <c r="E104" s="96"/>
      <c r="F104" s="96"/>
      <c r="G104" s="95"/>
      <c r="H104" s="87"/>
    </row>
    <row r="105" spans="1:8" s="79" customFormat="1" ht="12" x14ac:dyDescent="0.2">
      <c r="A105" s="87"/>
      <c r="B105" s="88"/>
      <c r="C105" s="87"/>
      <c r="D105" s="89"/>
      <c r="E105" s="96"/>
      <c r="F105" s="96"/>
      <c r="G105" s="95"/>
      <c r="H105" s="87"/>
    </row>
    <row r="106" spans="1:8" s="79" customFormat="1" ht="12" x14ac:dyDescent="0.2">
      <c r="A106" s="87"/>
      <c r="B106" s="88"/>
      <c r="C106" s="87"/>
      <c r="D106" s="89"/>
      <c r="E106" s="96"/>
      <c r="F106" s="96"/>
      <c r="G106" s="95"/>
      <c r="H106" s="87"/>
    </row>
    <row r="107" spans="1:8" s="79" customFormat="1" ht="12" x14ac:dyDescent="0.2">
      <c r="A107" s="87"/>
      <c r="B107" s="88"/>
      <c r="C107" s="87"/>
      <c r="D107" s="89"/>
      <c r="E107" s="96"/>
      <c r="F107" s="96"/>
      <c r="G107" s="95"/>
      <c r="H107" s="87"/>
    </row>
    <row r="108" spans="1:8" s="79" customFormat="1" ht="12" x14ac:dyDescent="0.2">
      <c r="A108" s="87"/>
      <c r="B108" s="88"/>
      <c r="C108" s="87"/>
      <c r="D108" s="89"/>
      <c r="E108" s="96"/>
      <c r="F108" s="96"/>
      <c r="G108" s="95"/>
      <c r="H108" s="87"/>
    </row>
    <row r="109" spans="1:8" s="79" customFormat="1" ht="12" x14ac:dyDescent="0.2">
      <c r="A109" s="87"/>
      <c r="B109" s="88"/>
      <c r="C109" s="87"/>
      <c r="D109" s="89"/>
      <c r="E109" s="96"/>
      <c r="F109" s="96"/>
      <c r="G109" s="95"/>
      <c r="H109" s="87"/>
    </row>
    <row r="110" spans="1:8" s="79" customFormat="1" ht="12" x14ac:dyDescent="0.2">
      <c r="A110" s="87"/>
      <c r="B110" s="88"/>
      <c r="C110" s="87"/>
      <c r="D110" s="89"/>
      <c r="E110" s="96"/>
      <c r="F110" s="96"/>
      <c r="G110" s="95"/>
      <c r="H110" s="87"/>
    </row>
    <row r="111" spans="1:8" s="79" customFormat="1" ht="12" x14ac:dyDescent="0.2">
      <c r="A111" s="87"/>
      <c r="B111" s="88"/>
      <c r="C111" s="87"/>
      <c r="D111" s="89"/>
      <c r="E111" s="96"/>
      <c r="F111" s="96"/>
      <c r="G111" s="95"/>
      <c r="H111" s="87"/>
    </row>
    <row r="112" spans="1:8" s="79" customFormat="1" ht="12" x14ac:dyDescent="0.2">
      <c r="A112" s="87"/>
      <c r="B112" s="88"/>
      <c r="C112" s="87"/>
      <c r="D112" s="89"/>
      <c r="E112" s="96"/>
      <c r="F112" s="96"/>
      <c r="G112" s="95"/>
      <c r="H112" s="87"/>
    </row>
    <row r="113" spans="1:8" s="79" customFormat="1" ht="12" x14ac:dyDescent="0.2">
      <c r="A113" s="87"/>
      <c r="B113" s="88"/>
      <c r="C113" s="87"/>
      <c r="D113" s="89"/>
      <c r="E113" s="96"/>
      <c r="F113" s="96"/>
      <c r="G113" s="95"/>
      <c r="H113" s="87"/>
    </row>
    <row r="114" spans="1:8" s="79" customFormat="1" ht="12" x14ac:dyDescent="0.2">
      <c r="A114" s="87"/>
      <c r="B114" s="88"/>
      <c r="C114" s="87"/>
      <c r="D114" s="89"/>
      <c r="E114" s="96"/>
      <c r="F114" s="96"/>
      <c r="G114" s="95"/>
      <c r="H114" s="87"/>
    </row>
    <row r="115" spans="1:8" s="79" customFormat="1" ht="12" x14ac:dyDescent="0.2">
      <c r="A115" s="87"/>
      <c r="B115" s="88"/>
      <c r="C115" s="87"/>
      <c r="D115" s="89"/>
      <c r="E115" s="96"/>
      <c r="F115" s="96"/>
      <c r="G115" s="95"/>
      <c r="H115" s="87"/>
    </row>
    <row r="116" spans="1:8" s="79" customFormat="1" ht="12" x14ac:dyDescent="0.2">
      <c r="A116" s="87"/>
      <c r="B116" s="88"/>
      <c r="C116" s="87"/>
      <c r="D116" s="89"/>
      <c r="E116" s="96"/>
      <c r="F116" s="96"/>
      <c r="G116" s="95"/>
      <c r="H116" s="87"/>
    </row>
    <row r="117" spans="1:8" s="79" customFormat="1" ht="12" x14ac:dyDescent="0.2">
      <c r="A117" s="87"/>
      <c r="B117" s="88"/>
      <c r="C117" s="87"/>
      <c r="D117" s="89"/>
      <c r="E117" s="96"/>
      <c r="F117" s="96"/>
      <c r="G117" s="95"/>
      <c r="H117" s="87"/>
    </row>
    <row r="118" spans="1:8" s="79" customFormat="1" ht="12" x14ac:dyDescent="0.2">
      <c r="A118" s="87"/>
      <c r="B118" s="88"/>
      <c r="C118" s="87"/>
      <c r="D118" s="89"/>
      <c r="E118" s="96"/>
      <c r="F118" s="96"/>
      <c r="G118" s="95"/>
      <c r="H118" s="87"/>
    </row>
    <row r="119" spans="1:8" s="79" customFormat="1" ht="12" x14ac:dyDescent="0.2">
      <c r="A119" s="87"/>
      <c r="B119" s="88"/>
      <c r="C119" s="87"/>
      <c r="D119" s="89"/>
      <c r="E119" s="96"/>
      <c r="F119" s="96"/>
      <c r="G119" s="95"/>
      <c r="H119" s="87"/>
    </row>
    <row r="120" spans="1:8" s="79" customFormat="1" x14ac:dyDescent="0.2">
      <c r="A120" s="87"/>
      <c r="B120" s="110"/>
      <c r="C120" s="87"/>
      <c r="D120" s="89"/>
      <c r="E120" s="96"/>
      <c r="F120" s="96">
        <v>30</v>
      </c>
      <c r="G120" s="95"/>
      <c r="H120" s="87"/>
    </row>
    <row r="121" spans="1:8" s="79" customFormat="1" ht="12" x14ac:dyDescent="0.2">
      <c r="A121" s="87"/>
      <c r="B121" s="88"/>
      <c r="C121" s="87"/>
      <c r="D121" s="89"/>
      <c r="E121" s="96"/>
      <c r="F121" s="96"/>
      <c r="G121" s="95"/>
      <c r="H121" s="87"/>
    </row>
  </sheetData>
  <sheetProtection algorithmName="SHA-512" hashValue="CjRbAXmhd4dcz7W4EE+SrCr6twrUI8oDmM8KOBQ4SPzOy8I/WXHZqd3oUNyBdJAPU9uaCb2bCmCt+8r1psUO9g==" saltValue="gfmgV/KWHDaZU8e2CLTfzg==" spinCount="100000" sheet="1" objects="1" scenarios="1"/>
  <phoneticPr fontId="0" type="noConversion"/>
  <pageMargins left="0.98425196850393704" right="0.39370078740157483" top="0.98425196850393704" bottom="0.74803149606299213" header="0" footer="0.39370078740157483"/>
  <pageSetup paperSize="9" scale="75" firstPageNumber="0" orientation="portrait" horizontalDpi="300" verticalDpi="300" r:id="rId1"/>
  <headerFooter alignWithMargins="0">
    <oddHeader xml:space="preserve">&amp;L
</oddHeader>
    <oddFooter>&amp;C&amp;6 &amp; List: &amp;A&amp;R &amp; &amp;9 &amp; Stran: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G171"/>
  <sheetViews>
    <sheetView zoomScaleSheetLayoutView="100" workbookViewId="0"/>
  </sheetViews>
  <sheetFormatPr defaultColWidth="9.140625" defaultRowHeight="12.75" x14ac:dyDescent="0.2"/>
  <cols>
    <col min="1" max="1" width="4.28515625" style="2" customWidth="1"/>
    <col min="2" max="2" width="35.140625" style="3" customWidth="1"/>
    <col min="3" max="3" width="4.7109375" style="4" customWidth="1"/>
    <col min="4" max="4" width="5.42578125" style="5" customWidth="1"/>
    <col min="5" max="5" width="0.5703125" style="5" customWidth="1"/>
    <col min="6" max="6" width="15.28515625" style="6" customWidth="1"/>
    <col min="7" max="7" width="13.42578125" style="7" customWidth="1"/>
    <col min="8" max="16384" width="9.140625" style="5"/>
  </cols>
  <sheetData>
    <row r="1" spans="1:7" ht="18.75" x14ac:dyDescent="0.3">
      <c r="A1" s="8"/>
      <c r="B1" s="9" t="s">
        <v>20</v>
      </c>
      <c r="C1" s="10"/>
      <c r="D1" s="11"/>
      <c r="E1" s="12"/>
      <c r="F1" s="13"/>
      <c r="G1" s="14"/>
    </row>
    <row r="2" spans="1:7" ht="18.75" x14ac:dyDescent="0.3">
      <c r="A2" s="15"/>
      <c r="B2" s="9" t="s">
        <v>21</v>
      </c>
      <c r="C2" s="10"/>
      <c r="D2" s="11"/>
      <c r="E2" s="12"/>
      <c r="F2" s="13"/>
      <c r="G2" s="14"/>
    </row>
    <row r="3" spans="1:7" ht="18.75" x14ac:dyDescent="0.3">
      <c r="A3" s="15"/>
      <c r="B3" s="16"/>
      <c r="C3" s="10"/>
      <c r="D3" s="11"/>
      <c r="E3" s="12"/>
      <c r="F3" s="13"/>
      <c r="G3" s="14"/>
    </row>
    <row r="4" spans="1:7" x14ac:dyDescent="0.2">
      <c r="A4" s="17"/>
      <c r="B4" s="18"/>
      <c r="C4" s="19"/>
      <c r="D4" s="20"/>
      <c r="E4" s="12"/>
      <c r="F4" s="21"/>
      <c r="G4" s="22"/>
    </row>
    <row r="5" spans="1:7" ht="45.75" x14ac:dyDescent="0.25">
      <c r="A5" s="23" t="s">
        <v>22</v>
      </c>
      <c r="B5" s="24" t="s">
        <v>23</v>
      </c>
      <c r="C5" s="454" t="s">
        <v>24</v>
      </c>
      <c r="D5" s="454"/>
      <c r="E5" s="25"/>
      <c r="F5" s="26" t="s">
        <v>25</v>
      </c>
      <c r="G5" s="27" t="s">
        <v>26</v>
      </c>
    </row>
    <row r="6" spans="1:7" ht="15.75" x14ac:dyDescent="0.25">
      <c r="A6" s="28">
        <v>1</v>
      </c>
      <c r="B6" s="29"/>
      <c r="C6" s="30"/>
      <c r="D6" s="31"/>
      <c r="E6" s="32"/>
      <c r="F6" s="33"/>
      <c r="G6" s="34"/>
    </row>
    <row r="7" spans="1:7" ht="46.35" customHeight="1" x14ac:dyDescent="0.2">
      <c r="A7" s="35">
        <f>COUNT(A6+1)</f>
        <v>1</v>
      </c>
      <c r="B7" s="36" t="s">
        <v>27</v>
      </c>
      <c r="C7" s="37"/>
      <c r="D7" s="20"/>
      <c r="E7" s="32"/>
      <c r="F7" s="38"/>
      <c r="G7" s="22"/>
    </row>
    <row r="8" spans="1:7" x14ac:dyDescent="0.2">
      <c r="A8" s="17"/>
      <c r="B8" s="39" t="s">
        <v>28</v>
      </c>
      <c r="C8" s="40"/>
      <c r="D8" s="20" t="s">
        <v>17</v>
      </c>
      <c r="E8" s="41">
        <v>1.06463</v>
      </c>
      <c r="F8" s="42" t="e">
        <f>ROUND(#REF!*#REF!*E8,-1)</f>
        <v>#REF!</v>
      </c>
      <c r="G8" s="43" t="e">
        <f>C8*F8</f>
        <v>#REF!</v>
      </c>
    </row>
    <row r="9" spans="1:7" x14ac:dyDescent="0.2">
      <c r="A9" s="17"/>
      <c r="B9" s="39" t="s">
        <v>29</v>
      </c>
      <c r="C9" s="40"/>
      <c r="D9" s="20" t="s">
        <v>17</v>
      </c>
      <c r="E9" s="41">
        <v>7.2395100000000001</v>
      </c>
      <c r="F9" s="42" t="e">
        <f>ROUND(#REF!*#REF!*E9,-1)</f>
        <v>#REF!</v>
      </c>
      <c r="G9" s="43" t="e">
        <f>C9*F9</f>
        <v>#REF!</v>
      </c>
    </row>
    <row r="10" spans="1:7" x14ac:dyDescent="0.2">
      <c r="A10" s="17"/>
      <c r="B10" s="39"/>
      <c r="C10" s="40"/>
      <c r="D10" s="20"/>
      <c r="E10" s="41"/>
      <c r="F10" s="42"/>
      <c r="G10" s="43"/>
    </row>
    <row r="11" spans="1:7" ht="57.4" customHeight="1" x14ac:dyDescent="0.2">
      <c r="A11" s="35">
        <f>COUNT(A7:A10)+1</f>
        <v>2</v>
      </c>
      <c r="B11" s="36" t="s">
        <v>30</v>
      </c>
      <c r="C11" s="37"/>
      <c r="D11" s="20"/>
      <c r="E11" s="41"/>
      <c r="F11" s="42"/>
      <c r="G11" s="22"/>
    </row>
    <row r="12" spans="1:7" x14ac:dyDescent="0.2">
      <c r="A12" s="17"/>
      <c r="B12" s="39" t="s">
        <v>31</v>
      </c>
      <c r="C12" s="37"/>
      <c r="D12" s="20" t="s">
        <v>17</v>
      </c>
      <c r="E12" s="41">
        <v>4.3375599999999999</v>
      </c>
      <c r="F12" s="42" t="e">
        <f>ROUND(#REF!*#REF!*E12,-1)</f>
        <v>#REF!</v>
      </c>
      <c r="G12" s="43" t="e">
        <f>C12*F12</f>
        <v>#REF!</v>
      </c>
    </row>
    <row r="13" spans="1:7" x14ac:dyDescent="0.2">
      <c r="A13" s="17"/>
      <c r="B13" s="39" t="s">
        <v>32</v>
      </c>
      <c r="C13" s="37"/>
      <c r="D13" s="20" t="s">
        <v>17</v>
      </c>
      <c r="E13" s="41">
        <v>5.8534199999999998</v>
      </c>
      <c r="F13" s="42" t="e">
        <f>ROUND(#REF!*#REF!*E13,-1)</f>
        <v>#REF!</v>
      </c>
      <c r="G13" s="43" t="e">
        <f>C13*F13</f>
        <v>#REF!</v>
      </c>
    </row>
    <row r="14" spans="1:7" x14ac:dyDescent="0.2">
      <c r="A14" s="17"/>
      <c r="B14" s="18"/>
      <c r="C14" s="37"/>
      <c r="D14" s="20"/>
      <c r="E14" s="41"/>
      <c r="F14" s="42"/>
      <c r="G14" s="22"/>
    </row>
    <row r="15" spans="1:7" ht="57.4" customHeight="1" x14ac:dyDescent="0.2">
      <c r="A15" s="35">
        <f>COUNT(A7:A14)+1</f>
        <v>3</v>
      </c>
      <c r="B15" s="36" t="s">
        <v>33</v>
      </c>
      <c r="E15" s="41"/>
      <c r="F15" s="42"/>
    </row>
    <row r="16" spans="1:7" ht="63.75" x14ac:dyDescent="0.2">
      <c r="A16" s="17"/>
      <c r="B16" s="44" t="s">
        <v>34</v>
      </c>
      <c r="E16" s="41"/>
      <c r="F16" s="42"/>
    </row>
    <row r="17" spans="1:7" ht="38.25" x14ac:dyDescent="0.2">
      <c r="A17" s="17"/>
      <c r="B17" s="44" t="s">
        <v>35</v>
      </c>
      <c r="E17" s="41"/>
      <c r="F17" s="42"/>
    </row>
    <row r="18" spans="1:7" x14ac:dyDescent="0.2">
      <c r="A18" s="17"/>
      <c r="B18" s="45" t="s">
        <v>36</v>
      </c>
      <c r="D18" s="5" t="s">
        <v>19</v>
      </c>
      <c r="E18" s="41">
        <v>245.12195</v>
      </c>
      <c r="F18" s="42" t="e">
        <f>ROUND(#REF!*#REF!*E18,-1)</f>
        <v>#REF!</v>
      </c>
      <c r="G18" s="46" t="e">
        <f>C18*F18</f>
        <v>#REF!</v>
      </c>
    </row>
    <row r="19" spans="1:7" x14ac:dyDescent="0.2">
      <c r="A19" s="17"/>
      <c r="B19" s="45" t="s">
        <v>37</v>
      </c>
      <c r="D19" s="5" t="s">
        <v>19</v>
      </c>
      <c r="E19" s="41">
        <v>292.68293</v>
      </c>
      <c r="F19" s="42" t="e">
        <f>ROUND(#REF!*#REF!*E19,-1)</f>
        <v>#REF!</v>
      </c>
      <c r="G19" s="46" t="e">
        <f>C19*F19</f>
        <v>#REF!</v>
      </c>
    </row>
    <row r="20" spans="1:7" x14ac:dyDescent="0.2">
      <c r="A20" s="17"/>
      <c r="B20" s="45" t="s">
        <v>38</v>
      </c>
      <c r="D20" s="5" t="s">
        <v>19</v>
      </c>
      <c r="E20" s="41">
        <v>392.68293</v>
      </c>
      <c r="F20" s="42" t="e">
        <f>ROUND(#REF!*#REF!*E20,-1)</f>
        <v>#REF!</v>
      </c>
      <c r="G20" s="46" t="e">
        <f>C20*F20</f>
        <v>#REF!</v>
      </c>
    </row>
    <row r="21" spans="1:7" x14ac:dyDescent="0.2">
      <c r="A21" s="17"/>
      <c r="B21" s="45" t="s">
        <v>39</v>
      </c>
      <c r="D21" s="5" t="s">
        <v>19</v>
      </c>
      <c r="E21" s="41">
        <v>507.31707</v>
      </c>
      <c r="F21" s="42" t="e">
        <f>ROUND(#REF!*#REF!*E21,-1)</f>
        <v>#REF!</v>
      </c>
      <c r="G21" s="46" t="e">
        <f>C21*F21</f>
        <v>#REF!</v>
      </c>
    </row>
    <row r="22" spans="1:7" x14ac:dyDescent="0.2">
      <c r="A22" s="17"/>
      <c r="B22" s="18"/>
      <c r="C22" s="37"/>
      <c r="D22" s="20"/>
      <c r="E22" s="41"/>
      <c r="F22" s="42"/>
      <c r="G22" s="22"/>
    </row>
    <row r="23" spans="1:7" ht="68.650000000000006" customHeight="1" x14ac:dyDescent="0.2">
      <c r="A23" s="35">
        <f>COUNT(A7:A22)+1</f>
        <v>4</v>
      </c>
      <c r="B23" s="36" t="s">
        <v>40</v>
      </c>
      <c r="E23" s="47"/>
      <c r="F23" s="42"/>
    </row>
    <row r="24" spans="1:7" ht="63.75" x14ac:dyDescent="0.2">
      <c r="A24" s="17"/>
      <c r="B24" s="44" t="s">
        <v>41</v>
      </c>
      <c r="E24" s="47"/>
      <c r="F24" s="42"/>
    </row>
    <row r="25" spans="1:7" x14ac:dyDescent="0.2">
      <c r="A25" s="17"/>
      <c r="B25" s="45" t="s">
        <v>42</v>
      </c>
      <c r="D25" s="5" t="s">
        <v>19</v>
      </c>
      <c r="E25" s="47">
        <v>206</v>
      </c>
      <c r="F25" s="42" t="e">
        <f>ROUND(#REF!*#REF!*E25,-1)</f>
        <v>#REF!</v>
      </c>
      <c r="G25" s="46" t="e">
        <f>C25*F25</f>
        <v>#REF!</v>
      </c>
    </row>
    <row r="26" spans="1:7" x14ac:dyDescent="0.2">
      <c r="A26" s="17"/>
      <c r="E26" s="47"/>
      <c r="F26" s="42"/>
    </row>
    <row r="27" spans="1:7" ht="23.85" customHeight="1" x14ac:dyDescent="0.2">
      <c r="A27" s="35">
        <f>COUNT(A7:A26)+1</f>
        <v>5</v>
      </c>
      <c r="B27" s="48" t="s">
        <v>43</v>
      </c>
      <c r="C27" s="37"/>
      <c r="D27" s="20"/>
      <c r="E27" s="41"/>
      <c r="F27" s="42"/>
      <c r="G27" s="22"/>
    </row>
    <row r="28" spans="1:7" x14ac:dyDescent="0.2">
      <c r="A28" s="17"/>
      <c r="B28" s="39" t="s">
        <v>44</v>
      </c>
      <c r="C28" s="40"/>
      <c r="D28" s="20" t="s">
        <v>19</v>
      </c>
      <c r="E28" s="41">
        <v>7.0057299999999998</v>
      </c>
      <c r="F28" s="42" t="e">
        <f>ROUND(#REF!*#REF!*E28,-1)</f>
        <v>#REF!</v>
      </c>
      <c r="G28" s="43" t="e">
        <f>C28*F28</f>
        <v>#REF!</v>
      </c>
    </row>
    <row r="29" spans="1:7" x14ac:dyDescent="0.2">
      <c r="A29" s="17"/>
      <c r="B29" s="39" t="s">
        <v>45</v>
      </c>
      <c r="C29" s="40"/>
      <c r="D29" s="20" t="s">
        <v>19</v>
      </c>
      <c r="E29" s="41">
        <v>27.877359999999999</v>
      </c>
      <c r="F29" s="42" t="e">
        <f>ROUND(#REF!*#REF!*E29,-1)</f>
        <v>#REF!</v>
      </c>
      <c r="G29" s="43" t="e">
        <f>C29*F29</f>
        <v>#REF!</v>
      </c>
    </row>
    <row r="30" spans="1:7" x14ac:dyDescent="0.2">
      <c r="A30" s="17"/>
      <c r="B30" s="18"/>
      <c r="C30" s="37"/>
      <c r="D30" s="20"/>
      <c r="E30" s="41"/>
      <c r="F30" s="42"/>
      <c r="G30" s="22"/>
    </row>
    <row r="31" spans="1:7" ht="23.85" customHeight="1" x14ac:dyDescent="0.2">
      <c r="A31" s="35">
        <f>COUNT(A7:A30)+1</f>
        <v>6</v>
      </c>
      <c r="B31" s="48" t="s">
        <v>46</v>
      </c>
      <c r="C31" s="37"/>
      <c r="D31" s="20"/>
      <c r="E31" s="41"/>
      <c r="F31" s="42"/>
      <c r="G31" s="22"/>
    </row>
    <row r="32" spans="1:7" x14ac:dyDescent="0.2">
      <c r="A32" s="17"/>
      <c r="B32" s="39" t="s">
        <v>44</v>
      </c>
      <c r="C32" s="40"/>
      <c r="D32" s="20" t="s">
        <v>19</v>
      </c>
      <c r="E32" s="41">
        <v>6.1565899999999996</v>
      </c>
      <c r="F32" s="42" t="e">
        <f>ROUND(#REF!*#REF!*E32,-1)</f>
        <v>#REF!</v>
      </c>
      <c r="G32" s="43" t="e">
        <f>C32*F32</f>
        <v>#REF!</v>
      </c>
    </row>
    <row r="33" spans="1:7" x14ac:dyDescent="0.2">
      <c r="A33" s="17"/>
      <c r="B33" s="39" t="s">
        <v>45</v>
      </c>
      <c r="C33" s="40"/>
      <c r="D33" s="20" t="s">
        <v>19</v>
      </c>
      <c r="E33" s="41">
        <v>24.131830000000001</v>
      </c>
      <c r="F33" s="42" t="e">
        <f>ROUND(#REF!*#REF!*E33,-1)</f>
        <v>#REF!</v>
      </c>
      <c r="G33" s="43" t="e">
        <f>C33*F33</f>
        <v>#REF!</v>
      </c>
    </row>
    <row r="34" spans="1:7" x14ac:dyDescent="0.2">
      <c r="A34" s="17"/>
      <c r="B34" s="18" t="s">
        <v>47</v>
      </c>
      <c r="C34" s="37"/>
      <c r="D34" s="20"/>
      <c r="E34" s="41"/>
      <c r="F34" s="42"/>
      <c r="G34" s="22"/>
    </row>
    <row r="35" spans="1:7" ht="23.85" customHeight="1" x14ac:dyDescent="0.2">
      <c r="A35" s="35">
        <f>COUNT(A7:A34)+1</f>
        <v>7</v>
      </c>
      <c r="B35" s="36" t="s">
        <v>48</v>
      </c>
      <c r="C35" s="37"/>
      <c r="D35" s="20"/>
      <c r="E35" s="41"/>
      <c r="F35" s="42"/>
      <c r="G35" s="22"/>
    </row>
    <row r="36" spans="1:7" x14ac:dyDescent="0.2">
      <c r="A36" s="17"/>
      <c r="B36" s="39" t="s">
        <v>49</v>
      </c>
      <c r="C36" s="40"/>
      <c r="D36" s="20" t="s">
        <v>19</v>
      </c>
      <c r="E36" s="41">
        <v>17.05799</v>
      </c>
      <c r="F36" s="42" t="e">
        <f>ROUND(#REF!*#REF!*E36,-1)</f>
        <v>#REF!</v>
      </c>
      <c r="G36" s="43" t="e">
        <f>C36*F36</f>
        <v>#REF!</v>
      </c>
    </row>
    <row r="37" spans="1:7" x14ac:dyDescent="0.2">
      <c r="A37" s="17"/>
      <c r="B37" s="39" t="s">
        <v>50</v>
      </c>
      <c r="C37" s="40"/>
      <c r="D37" s="20" t="s">
        <v>19</v>
      </c>
      <c r="E37" s="41">
        <v>30.713460000000001</v>
      </c>
      <c r="F37" s="42" t="e">
        <f>ROUND(#REF!*#REF!*E37,-1)</f>
        <v>#REF!</v>
      </c>
      <c r="G37" s="43" t="e">
        <f>C37*F37</f>
        <v>#REF!</v>
      </c>
    </row>
    <row r="38" spans="1:7" x14ac:dyDescent="0.2">
      <c r="A38" s="17"/>
      <c r="B38" s="18" t="s">
        <v>47</v>
      </c>
      <c r="C38" s="37"/>
      <c r="D38" s="20"/>
      <c r="E38" s="41"/>
      <c r="F38" s="42"/>
      <c r="G38" s="22"/>
    </row>
    <row r="39" spans="1:7" ht="23.85" customHeight="1" x14ac:dyDescent="0.2">
      <c r="A39" s="35">
        <f>COUNT(A7:A38)+1</f>
        <v>8</v>
      </c>
      <c r="B39" s="36" t="s">
        <v>51</v>
      </c>
      <c r="C39" s="37"/>
      <c r="D39" s="20"/>
      <c r="E39" s="41"/>
      <c r="F39" s="42"/>
      <c r="G39" s="22"/>
    </row>
    <row r="40" spans="1:7" x14ac:dyDescent="0.2">
      <c r="A40" s="17"/>
      <c r="B40" s="39" t="s">
        <v>52</v>
      </c>
      <c r="C40" s="40"/>
      <c r="D40" s="20" t="s">
        <v>19</v>
      </c>
      <c r="E40" s="41">
        <v>5.7279299999999997</v>
      </c>
      <c r="F40" s="42" t="e">
        <f>ROUND(#REF!*#REF!*E40,-1)</f>
        <v>#REF!</v>
      </c>
      <c r="G40" s="43" t="e">
        <f>C40*F40</f>
        <v>#REF!</v>
      </c>
    </row>
    <row r="41" spans="1:7" x14ac:dyDescent="0.2">
      <c r="A41" s="17"/>
      <c r="B41" s="39" t="s">
        <v>53</v>
      </c>
      <c r="C41" s="40"/>
      <c r="D41" s="20" t="s">
        <v>19</v>
      </c>
      <c r="E41" s="41">
        <v>18.417200000000001</v>
      </c>
      <c r="F41" s="42" t="e">
        <f>ROUND(#REF!*#REF!*E41,-1)</f>
        <v>#REF!</v>
      </c>
      <c r="G41" s="43" t="e">
        <f>C41*F41</f>
        <v>#REF!</v>
      </c>
    </row>
    <row r="42" spans="1:7" x14ac:dyDescent="0.2">
      <c r="A42" s="17"/>
      <c r="B42" s="18" t="s">
        <v>47</v>
      </c>
      <c r="C42" s="37"/>
      <c r="D42" s="20"/>
      <c r="E42" s="41"/>
      <c r="F42" s="42"/>
      <c r="G42" s="22"/>
    </row>
    <row r="43" spans="1:7" ht="23.85" customHeight="1" x14ac:dyDescent="0.2">
      <c r="A43" s="35">
        <f>COUNT(A7:A42)+1</f>
        <v>9</v>
      </c>
      <c r="B43" s="36" t="s">
        <v>54</v>
      </c>
      <c r="C43" s="37"/>
      <c r="D43" s="20"/>
      <c r="E43" s="41"/>
      <c r="F43" s="42"/>
      <c r="G43" s="22"/>
    </row>
    <row r="44" spans="1:7" x14ac:dyDescent="0.2">
      <c r="A44" s="17"/>
      <c r="B44" s="39" t="s">
        <v>55</v>
      </c>
      <c r="C44" s="37"/>
      <c r="D44" s="20" t="s">
        <v>19</v>
      </c>
      <c r="E44" s="41">
        <v>10.40244</v>
      </c>
      <c r="F44" s="42" t="e">
        <f>ROUND(#REF!*#REF!*E44,-1)</f>
        <v>#REF!</v>
      </c>
      <c r="G44" s="43" t="e">
        <f>C44*F44</f>
        <v>#REF!</v>
      </c>
    </row>
    <row r="45" spans="1:7" x14ac:dyDescent="0.2">
      <c r="A45" s="17"/>
      <c r="B45" s="18" t="s">
        <v>47</v>
      </c>
      <c r="C45" s="37"/>
      <c r="D45" s="20"/>
      <c r="E45" s="41"/>
      <c r="F45" s="42"/>
      <c r="G45" s="22"/>
    </row>
    <row r="46" spans="1:7" ht="23.85" customHeight="1" x14ac:dyDescent="0.2">
      <c r="A46" s="35">
        <f>COUNT(A7:A45)+1</f>
        <v>10</v>
      </c>
      <c r="B46" s="36" t="s">
        <v>56</v>
      </c>
      <c r="C46" s="37"/>
      <c r="D46" s="20"/>
      <c r="E46" s="41"/>
      <c r="F46" s="42"/>
      <c r="G46" s="22"/>
    </row>
    <row r="47" spans="1:7" x14ac:dyDescent="0.2">
      <c r="A47" s="17"/>
      <c r="B47" s="39" t="s">
        <v>57</v>
      </c>
      <c r="C47" s="40"/>
      <c r="D47" s="20" t="s">
        <v>19</v>
      </c>
      <c r="E47" s="41">
        <v>21.919509999999999</v>
      </c>
      <c r="F47" s="42" t="e">
        <f>ROUND(#REF!*#REF!*E47,-1)</f>
        <v>#REF!</v>
      </c>
      <c r="G47" s="43" t="e">
        <f>C47*F47</f>
        <v>#REF!</v>
      </c>
    </row>
    <row r="48" spans="1:7" x14ac:dyDescent="0.2">
      <c r="A48" s="17"/>
      <c r="B48" s="39" t="s">
        <v>58</v>
      </c>
      <c r="C48" s="40"/>
      <c r="D48" s="20" t="s">
        <v>19</v>
      </c>
      <c r="E48" s="41">
        <v>34.28293</v>
      </c>
      <c r="F48" s="42" t="e">
        <f>ROUND(#REF!*#REF!*E48,-1)</f>
        <v>#REF!</v>
      </c>
      <c r="G48" s="43" t="e">
        <f>C48*F48</f>
        <v>#REF!</v>
      </c>
    </row>
    <row r="49" spans="1:7" x14ac:dyDescent="0.2">
      <c r="A49" s="17"/>
      <c r="B49" s="18" t="s">
        <v>47</v>
      </c>
      <c r="C49" s="37"/>
      <c r="D49" s="20"/>
      <c r="E49" s="41"/>
      <c r="F49" s="42"/>
      <c r="G49" s="22"/>
    </row>
    <row r="50" spans="1:7" ht="46.35" customHeight="1" x14ac:dyDescent="0.2">
      <c r="A50" s="35">
        <f>COUNT($A$7:A49)+1</f>
        <v>11</v>
      </c>
      <c r="B50" s="36" t="s">
        <v>59</v>
      </c>
      <c r="C50" s="40"/>
      <c r="D50" s="20"/>
      <c r="E50" s="49"/>
      <c r="F50" s="50"/>
      <c r="G50" s="43"/>
    </row>
    <row r="51" spans="1:7" x14ac:dyDescent="0.2">
      <c r="A51" s="17"/>
      <c r="B51" s="39" t="s">
        <v>60</v>
      </c>
      <c r="C51" s="40"/>
      <c r="D51" s="20" t="s">
        <v>19</v>
      </c>
      <c r="E51" s="49">
        <v>45.731707319999998</v>
      </c>
      <c r="F51" s="42" t="e">
        <f>ROUND(#REF!*#REF!*E51,-1)</f>
        <v>#REF!</v>
      </c>
      <c r="G51" s="43" t="e">
        <f>C51*F51</f>
        <v>#REF!</v>
      </c>
    </row>
    <row r="52" spans="1:7" x14ac:dyDescent="0.2">
      <c r="A52" s="17"/>
      <c r="B52" s="18"/>
      <c r="C52" s="40"/>
      <c r="D52" s="20"/>
      <c r="E52" s="49"/>
      <c r="F52" s="50"/>
      <c r="G52" s="43"/>
    </row>
    <row r="53" spans="1:7" ht="35.1" customHeight="1" x14ac:dyDescent="0.2">
      <c r="A53" s="35">
        <f>COUNT($A$7:A52)+1</f>
        <v>12</v>
      </c>
      <c r="B53" s="36" t="s">
        <v>61</v>
      </c>
      <c r="C53" s="37"/>
      <c r="D53" s="20"/>
      <c r="E53" s="41"/>
      <c r="F53" s="42"/>
      <c r="G53" s="22"/>
    </row>
    <row r="54" spans="1:7" x14ac:dyDescent="0.2">
      <c r="A54" s="17"/>
      <c r="B54" s="39" t="s">
        <v>52</v>
      </c>
      <c r="C54" s="40"/>
      <c r="D54" s="20" t="s">
        <v>19</v>
      </c>
      <c r="E54" s="41">
        <v>8.5442699999999991</v>
      </c>
      <c r="F54" s="42" t="e">
        <f>ROUND(#REF!*#REF!*E54,-1)</f>
        <v>#REF!</v>
      </c>
      <c r="G54" s="43" t="e">
        <f>C54*F54</f>
        <v>#REF!</v>
      </c>
    </row>
    <row r="55" spans="1:7" x14ac:dyDescent="0.2">
      <c r="A55" s="17"/>
      <c r="B55" s="39" t="s">
        <v>53</v>
      </c>
      <c r="C55" s="40"/>
      <c r="D55" s="20" t="s">
        <v>19</v>
      </c>
      <c r="E55" s="41">
        <v>19.240410000000001</v>
      </c>
      <c r="F55" s="42" t="e">
        <f>ROUND(#REF!*#REF!*E55,-1)</f>
        <v>#REF!</v>
      </c>
      <c r="G55" s="43" t="e">
        <f>C55*F55</f>
        <v>#REF!</v>
      </c>
    </row>
    <row r="56" spans="1:7" x14ac:dyDescent="0.2">
      <c r="A56" s="17"/>
      <c r="B56" s="18" t="s">
        <v>47</v>
      </c>
      <c r="C56" s="37"/>
      <c r="D56" s="20"/>
      <c r="E56" s="41"/>
      <c r="F56" s="42"/>
      <c r="G56" s="22"/>
    </row>
    <row r="57" spans="1:7" ht="35.1" customHeight="1" x14ac:dyDescent="0.2">
      <c r="A57" s="35">
        <f>COUNT($A$7:A56)+1</f>
        <v>13</v>
      </c>
      <c r="B57" s="36" t="s">
        <v>62</v>
      </c>
      <c r="C57" s="37"/>
      <c r="D57" s="20"/>
      <c r="E57" s="41"/>
      <c r="F57" s="42"/>
      <c r="G57" s="22"/>
    </row>
    <row r="58" spans="1:7" x14ac:dyDescent="0.2">
      <c r="A58" s="17"/>
      <c r="B58" s="39" t="s">
        <v>63</v>
      </c>
      <c r="C58" s="40"/>
      <c r="D58" s="20" t="s">
        <v>19</v>
      </c>
      <c r="E58" s="41">
        <v>65.609759999999994</v>
      </c>
      <c r="F58" s="42" t="e">
        <f>ROUND(#REF!*#REF!*E58,-1)</f>
        <v>#REF!</v>
      </c>
      <c r="G58" s="43" t="e">
        <f>C58*F58</f>
        <v>#REF!</v>
      </c>
    </row>
    <row r="59" spans="1:7" x14ac:dyDescent="0.2">
      <c r="A59" s="17"/>
      <c r="B59" s="39" t="s">
        <v>64</v>
      </c>
      <c r="C59" s="40"/>
      <c r="D59" s="20" t="s">
        <v>19</v>
      </c>
      <c r="E59" s="41"/>
      <c r="F59" s="42" t="e">
        <f>ROUND(#REF!*#REF!*E59,-1)</f>
        <v>#REF!</v>
      </c>
      <c r="G59" s="43" t="e">
        <f>C59*F59</f>
        <v>#REF!</v>
      </c>
    </row>
    <row r="60" spans="1:7" x14ac:dyDescent="0.2">
      <c r="A60" s="17"/>
      <c r="B60" s="39" t="s">
        <v>65</v>
      </c>
      <c r="C60" s="40"/>
      <c r="D60" s="20" t="s">
        <v>19</v>
      </c>
      <c r="E60" s="41">
        <v>43.256100000000004</v>
      </c>
      <c r="F60" s="42" t="e">
        <f>ROUND(#REF!*#REF!*E60,-1)</f>
        <v>#REF!</v>
      </c>
      <c r="G60" s="43" t="e">
        <f>C60*F60</f>
        <v>#REF!</v>
      </c>
    </row>
    <row r="61" spans="1:7" x14ac:dyDescent="0.2">
      <c r="A61" s="17"/>
      <c r="B61" s="18" t="s">
        <v>47</v>
      </c>
      <c r="C61" s="37"/>
      <c r="D61" s="20"/>
      <c r="E61" s="41"/>
      <c r="F61" s="42"/>
      <c r="G61" s="22"/>
    </row>
    <row r="62" spans="1:7" ht="35.1" customHeight="1" x14ac:dyDescent="0.2">
      <c r="A62" s="35">
        <f>COUNT($A$7:A61)+1</f>
        <v>14</v>
      </c>
      <c r="B62" s="36" t="s">
        <v>66</v>
      </c>
      <c r="C62" s="37"/>
      <c r="D62" s="20"/>
      <c r="E62" s="41"/>
      <c r="F62" s="42"/>
      <c r="G62" s="22"/>
    </row>
    <row r="63" spans="1:7" x14ac:dyDescent="0.2">
      <c r="A63" s="17"/>
      <c r="B63" s="39" t="s">
        <v>55</v>
      </c>
      <c r="C63" s="40"/>
      <c r="D63" s="20" t="s">
        <v>19</v>
      </c>
      <c r="E63" s="41">
        <v>51.432679999999998</v>
      </c>
      <c r="F63" s="42" t="e">
        <f>ROUND(#REF!*#REF!*E63,-1)</f>
        <v>#REF!</v>
      </c>
      <c r="G63" s="43" t="e">
        <f t="shared" ref="G63:G69" si="0">C63*F63</f>
        <v>#REF!</v>
      </c>
    </row>
    <row r="64" spans="1:7" x14ac:dyDescent="0.2">
      <c r="A64" s="17"/>
      <c r="B64" s="39" t="s">
        <v>67</v>
      </c>
      <c r="C64" s="40"/>
      <c r="D64" s="20" t="s">
        <v>19</v>
      </c>
      <c r="E64" s="41">
        <v>67.316339999999997</v>
      </c>
      <c r="F64" s="42" t="e">
        <f>ROUND(#REF!*#REF!*E64,-1)</f>
        <v>#REF!</v>
      </c>
      <c r="G64" s="43" t="e">
        <f t="shared" si="0"/>
        <v>#REF!</v>
      </c>
    </row>
    <row r="65" spans="1:7" x14ac:dyDescent="0.2">
      <c r="A65" s="17"/>
      <c r="B65" s="39" t="s">
        <v>68</v>
      </c>
      <c r="C65" s="40"/>
      <c r="D65" s="20" t="s">
        <v>19</v>
      </c>
      <c r="E65" s="41">
        <v>114.29512</v>
      </c>
      <c r="F65" s="42" t="e">
        <f>ROUND(#REF!*#REF!*E65,-1)</f>
        <v>#REF!</v>
      </c>
      <c r="G65" s="43" t="e">
        <f t="shared" si="0"/>
        <v>#REF!</v>
      </c>
    </row>
    <row r="66" spans="1:7" x14ac:dyDescent="0.2">
      <c r="A66" s="17"/>
      <c r="B66" s="39" t="s">
        <v>69</v>
      </c>
      <c r="C66" s="40"/>
      <c r="D66" s="20" t="s">
        <v>19</v>
      </c>
      <c r="E66" s="41">
        <v>179.10975999999999</v>
      </c>
      <c r="F66" s="42" t="e">
        <f>ROUND(#REF!*#REF!*E66,-1)</f>
        <v>#REF!</v>
      </c>
      <c r="G66" s="43" t="e">
        <f t="shared" si="0"/>
        <v>#REF!</v>
      </c>
    </row>
    <row r="67" spans="1:7" x14ac:dyDescent="0.2">
      <c r="A67" s="17"/>
      <c r="B67" s="39" t="s">
        <v>63</v>
      </c>
      <c r="C67" s="40"/>
      <c r="D67" s="20" t="s">
        <v>19</v>
      </c>
      <c r="E67" s="41">
        <v>108.33317</v>
      </c>
      <c r="F67" s="42" t="e">
        <f>ROUND(#REF!*#REF!*E67,-1)</f>
        <v>#REF!</v>
      </c>
      <c r="G67" s="43" t="e">
        <f t="shared" si="0"/>
        <v>#REF!</v>
      </c>
    </row>
    <row r="68" spans="1:7" x14ac:dyDescent="0.2">
      <c r="A68" s="17"/>
      <c r="B68" s="39" t="s">
        <v>64</v>
      </c>
      <c r="C68" s="40"/>
      <c r="D68" s="20" t="s">
        <v>19</v>
      </c>
      <c r="E68" s="41">
        <v>140.23645999999999</v>
      </c>
      <c r="F68" s="42" t="e">
        <f>ROUND(#REF!*#REF!*E68,-1)</f>
        <v>#REF!</v>
      </c>
      <c r="G68" s="43" t="e">
        <f t="shared" si="0"/>
        <v>#REF!</v>
      </c>
    </row>
    <row r="69" spans="1:7" x14ac:dyDescent="0.2">
      <c r="A69" s="17"/>
      <c r="B69" s="39" t="s">
        <v>65</v>
      </c>
      <c r="C69" s="40"/>
      <c r="D69" s="20" t="s">
        <v>19</v>
      </c>
      <c r="E69" s="41">
        <v>169.68293</v>
      </c>
      <c r="F69" s="42" t="e">
        <f>ROUND(#REF!*#REF!*E69,-1)</f>
        <v>#REF!</v>
      </c>
      <c r="G69" s="43" t="e">
        <f t="shared" si="0"/>
        <v>#REF!</v>
      </c>
    </row>
    <row r="70" spans="1:7" x14ac:dyDescent="0.2">
      <c r="A70" s="17"/>
      <c r="B70" s="18" t="s">
        <v>47</v>
      </c>
      <c r="C70" s="37"/>
      <c r="D70" s="20"/>
      <c r="E70" s="41"/>
      <c r="F70" s="42"/>
      <c r="G70" s="22"/>
    </row>
    <row r="71" spans="1:7" ht="46.35" customHeight="1" x14ac:dyDescent="0.2">
      <c r="A71" s="35">
        <f>COUNT($A$7:A70)+1</f>
        <v>15</v>
      </c>
      <c r="B71" s="36" t="s">
        <v>70</v>
      </c>
      <c r="C71" s="51"/>
      <c r="D71" s="52"/>
      <c r="E71" s="41"/>
      <c r="F71" s="42"/>
      <c r="G71" s="53"/>
    </row>
    <row r="72" spans="1:7" x14ac:dyDescent="0.2">
      <c r="A72" s="17"/>
      <c r="B72" s="39" t="s">
        <v>71</v>
      </c>
      <c r="C72" s="40"/>
      <c r="D72" s="20" t="s">
        <v>19</v>
      </c>
      <c r="E72" s="41">
        <v>59.4</v>
      </c>
      <c r="F72" s="42" t="e">
        <f>ROUND(#REF!*#REF!*E72,-1)</f>
        <v>#REF!</v>
      </c>
      <c r="G72" s="43" t="e">
        <f>C72*F72</f>
        <v>#REF!</v>
      </c>
    </row>
    <row r="73" spans="1:7" x14ac:dyDescent="0.2">
      <c r="A73" s="17"/>
      <c r="B73" s="39" t="s">
        <v>72</v>
      </c>
      <c r="C73" s="40"/>
      <c r="D73" s="20" t="s">
        <v>19</v>
      </c>
      <c r="E73" s="41">
        <v>77.7</v>
      </c>
      <c r="F73" s="42" t="e">
        <f>ROUND(#REF!*#REF!*E73,-1)</f>
        <v>#REF!</v>
      </c>
      <c r="G73" s="43" t="e">
        <f>C73*F73</f>
        <v>#REF!</v>
      </c>
    </row>
    <row r="74" spans="1:7" x14ac:dyDescent="0.2">
      <c r="A74" s="17"/>
      <c r="B74" s="39" t="s">
        <v>73</v>
      </c>
      <c r="C74" s="40"/>
      <c r="D74" s="20" t="s">
        <v>19</v>
      </c>
      <c r="E74" s="41">
        <v>125</v>
      </c>
      <c r="F74" s="42" t="e">
        <f>ROUND(#REF!*#REF!*E74,-1)</f>
        <v>#REF!</v>
      </c>
      <c r="G74" s="43" t="e">
        <f>C74*F74</f>
        <v>#REF!</v>
      </c>
    </row>
    <row r="75" spans="1:7" x14ac:dyDescent="0.2">
      <c r="C75" s="54"/>
      <c r="E75" s="41"/>
      <c r="F75" s="42"/>
      <c r="G75" s="46"/>
    </row>
    <row r="76" spans="1:7" ht="35.1" customHeight="1" x14ac:dyDescent="0.2">
      <c r="A76" s="35">
        <f>COUNT($A$7:A75)+1</f>
        <v>16</v>
      </c>
      <c r="B76" s="36" t="s">
        <v>74</v>
      </c>
      <c r="C76" s="51"/>
      <c r="D76" s="52"/>
      <c r="E76" s="41"/>
      <c r="F76" s="42"/>
      <c r="G76" s="53"/>
    </row>
    <row r="77" spans="1:7" x14ac:dyDescent="0.2">
      <c r="A77" s="17"/>
      <c r="B77" s="39" t="s">
        <v>71</v>
      </c>
      <c r="C77" s="40"/>
      <c r="D77" s="20" t="s">
        <v>19</v>
      </c>
      <c r="E77" s="41">
        <v>59.4</v>
      </c>
      <c r="F77" s="42" t="e">
        <f>ROUND(#REF!*#REF!*E77,-1)</f>
        <v>#REF!</v>
      </c>
      <c r="G77" s="43" t="e">
        <f>C77*F77</f>
        <v>#REF!</v>
      </c>
    </row>
    <row r="78" spans="1:7" x14ac:dyDescent="0.2">
      <c r="A78" s="17"/>
      <c r="B78" s="39" t="s">
        <v>72</v>
      </c>
      <c r="C78" s="40"/>
      <c r="D78" s="20" t="s">
        <v>19</v>
      </c>
      <c r="E78" s="41">
        <v>77.7</v>
      </c>
      <c r="F78" s="42" t="e">
        <f>ROUND(#REF!*#REF!*E78,-1)</f>
        <v>#REF!</v>
      </c>
      <c r="G78" s="43" t="e">
        <f>C78*F78</f>
        <v>#REF!</v>
      </c>
    </row>
    <row r="79" spans="1:7" x14ac:dyDescent="0.2">
      <c r="A79" s="17"/>
      <c r="B79" s="39" t="s">
        <v>73</v>
      </c>
      <c r="C79" s="40"/>
      <c r="D79" s="20" t="s">
        <v>19</v>
      </c>
      <c r="E79" s="41">
        <v>125</v>
      </c>
      <c r="F79" s="42" t="e">
        <f>ROUND(#REF!*#REF!*E79,-1)</f>
        <v>#REF!</v>
      </c>
      <c r="G79" s="43" t="e">
        <f>C79*F79</f>
        <v>#REF!</v>
      </c>
    </row>
    <row r="80" spans="1:7" x14ac:dyDescent="0.2">
      <c r="B80" s="18"/>
      <c r="C80" s="37"/>
      <c r="D80" s="20"/>
      <c r="E80" s="41"/>
      <c r="F80" s="42"/>
      <c r="G80" s="22"/>
    </row>
    <row r="81" spans="1:7" ht="57.4" customHeight="1" x14ac:dyDescent="0.2">
      <c r="A81" s="35">
        <f>COUNT($A$7:A80)+1</f>
        <v>17</v>
      </c>
      <c r="B81" s="36" t="s">
        <v>75</v>
      </c>
      <c r="C81" s="55"/>
      <c r="D81" s="56"/>
      <c r="E81" s="41"/>
      <c r="F81" s="42"/>
      <c r="G81" s="57"/>
    </row>
    <row r="82" spans="1:7" x14ac:dyDescent="0.2">
      <c r="A82" s="17"/>
      <c r="B82" s="45" t="s">
        <v>76</v>
      </c>
      <c r="C82" s="54"/>
      <c r="D82" s="5" t="s">
        <v>19</v>
      </c>
      <c r="E82" s="41">
        <v>409.96138000000002</v>
      </c>
      <c r="F82" s="42" t="e">
        <f>ROUND(#REF!*#REF!*E82,-1)</f>
        <v>#REF!</v>
      </c>
      <c r="G82" s="46" t="e">
        <f>C82*F82</f>
        <v>#REF!</v>
      </c>
    </row>
    <row r="83" spans="1:7" x14ac:dyDescent="0.2">
      <c r="A83" s="17"/>
      <c r="B83" s="18"/>
      <c r="C83" s="37"/>
      <c r="D83" s="20"/>
      <c r="E83" s="41"/>
      <c r="F83" s="42"/>
      <c r="G83" s="22"/>
    </row>
    <row r="84" spans="1:7" ht="68.650000000000006" customHeight="1" x14ac:dyDescent="0.2">
      <c r="A84" s="35">
        <f>COUNT($A$7:A83)+1</f>
        <v>18</v>
      </c>
      <c r="B84" s="36" t="s">
        <v>77</v>
      </c>
      <c r="C84" s="37"/>
      <c r="D84" s="20"/>
      <c r="E84" s="41"/>
      <c r="F84" s="42"/>
      <c r="G84" s="22"/>
    </row>
    <row r="85" spans="1:7" x14ac:dyDescent="0.2">
      <c r="A85" s="17"/>
      <c r="B85" s="39" t="s">
        <v>78</v>
      </c>
      <c r="C85" s="37"/>
      <c r="D85" s="20" t="s">
        <v>19</v>
      </c>
      <c r="E85" s="41">
        <v>54.878050000000002</v>
      </c>
      <c r="F85" s="42" t="e">
        <f>ROUND(#REF!*#REF!*E85,-1)</f>
        <v>#REF!</v>
      </c>
      <c r="G85" s="43" t="e">
        <f>C85*F85</f>
        <v>#REF!</v>
      </c>
    </row>
    <row r="86" spans="1:7" x14ac:dyDescent="0.2">
      <c r="A86" s="17"/>
      <c r="B86" s="39" t="s">
        <v>79</v>
      </c>
      <c r="C86" s="37"/>
      <c r="D86" s="20" t="s">
        <v>19</v>
      </c>
      <c r="E86" s="41">
        <v>67.073170000000005</v>
      </c>
      <c r="F86" s="42" t="e">
        <f>ROUND(#REF!*#REF!*E86,-1)</f>
        <v>#REF!</v>
      </c>
      <c r="G86" s="43" t="e">
        <f>C86*F86</f>
        <v>#REF!</v>
      </c>
    </row>
    <row r="87" spans="1:7" x14ac:dyDescent="0.2">
      <c r="A87" s="17"/>
      <c r="B87" s="18"/>
      <c r="C87" s="37"/>
      <c r="D87" s="20"/>
      <c r="E87" s="41"/>
      <c r="F87" s="42"/>
      <c r="G87" s="22"/>
    </row>
    <row r="88" spans="1:7" ht="68.650000000000006" customHeight="1" x14ac:dyDescent="0.2">
      <c r="A88" s="35">
        <f>COUNT($A$7:A87)+1</f>
        <v>19</v>
      </c>
      <c r="B88" s="36" t="s">
        <v>80</v>
      </c>
      <c r="C88" s="37"/>
      <c r="D88" s="20"/>
      <c r="E88" s="41"/>
      <c r="F88" s="42"/>
      <c r="G88" s="22"/>
    </row>
    <row r="89" spans="1:7" x14ac:dyDescent="0.2">
      <c r="A89" s="17"/>
      <c r="B89" s="39" t="s">
        <v>78</v>
      </c>
      <c r="C89" s="37"/>
      <c r="D89" s="20" t="s">
        <v>19</v>
      </c>
      <c r="E89" s="41">
        <v>54.878050000000002</v>
      </c>
      <c r="F89" s="42" t="e">
        <f>ROUND(#REF!*#REF!*E89,-1)</f>
        <v>#REF!</v>
      </c>
      <c r="G89" s="43" t="e">
        <f>C89*F89</f>
        <v>#REF!</v>
      </c>
    </row>
    <row r="90" spans="1:7" x14ac:dyDescent="0.2">
      <c r="A90" s="17"/>
      <c r="B90" s="39" t="s">
        <v>79</v>
      </c>
      <c r="C90" s="37"/>
      <c r="D90" s="20" t="s">
        <v>19</v>
      </c>
      <c r="E90" s="41">
        <v>67.073170000000005</v>
      </c>
      <c r="F90" s="42" t="e">
        <f>ROUND(#REF!*#REF!*E90,-1)</f>
        <v>#REF!</v>
      </c>
      <c r="G90" s="43" t="e">
        <f>C90*F90</f>
        <v>#REF!</v>
      </c>
    </row>
    <row r="91" spans="1:7" x14ac:dyDescent="0.2">
      <c r="A91" s="17"/>
      <c r="B91" s="18"/>
      <c r="C91" s="37"/>
      <c r="D91" s="20"/>
      <c r="E91" s="41"/>
      <c r="F91" s="42"/>
      <c r="G91" s="22"/>
    </row>
    <row r="92" spans="1:7" ht="68.650000000000006" customHeight="1" x14ac:dyDescent="0.2">
      <c r="A92" s="35">
        <f>COUNT($A$7:A91)+1</f>
        <v>20</v>
      </c>
      <c r="B92" s="36" t="s">
        <v>81</v>
      </c>
      <c r="C92" s="37"/>
      <c r="D92" s="20"/>
      <c r="E92" s="41"/>
      <c r="F92" s="42"/>
      <c r="G92" s="22"/>
    </row>
    <row r="93" spans="1:7" x14ac:dyDescent="0.2">
      <c r="A93" s="17"/>
      <c r="B93" s="39" t="s">
        <v>82</v>
      </c>
      <c r="C93" s="37"/>
      <c r="D93" s="20" t="s">
        <v>19</v>
      </c>
      <c r="E93" s="41">
        <v>20.50244</v>
      </c>
      <c r="F93" s="42" t="e">
        <f>ROUND(#REF!*#REF!*E93,-1)</f>
        <v>#REF!</v>
      </c>
      <c r="G93" s="43" t="e">
        <f>C93*F93</f>
        <v>#REF!</v>
      </c>
    </row>
    <row r="94" spans="1:7" x14ac:dyDescent="0.2">
      <c r="A94" s="17"/>
      <c r="B94" s="39" t="s">
        <v>76</v>
      </c>
      <c r="C94" s="37"/>
      <c r="D94" s="20" t="s">
        <v>19</v>
      </c>
      <c r="E94" s="41">
        <v>72.718779999999995</v>
      </c>
      <c r="F94" s="42" t="e">
        <f>ROUND(#REF!*#REF!*E94,-1)</f>
        <v>#REF!</v>
      </c>
      <c r="G94" s="43" t="e">
        <f>C94*F94</f>
        <v>#REF!</v>
      </c>
    </row>
    <row r="95" spans="1:7" x14ac:dyDescent="0.2">
      <c r="A95" s="17"/>
      <c r="B95" s="39"/>
      <c r="C95" s="37"/>
      <c r="D95" s="20"/>
      <c r="E95" s="41"/>
      <c r="F95" s="42"/>
      <c r="G95" s="43"/>
    </row>
    <row r="96" spans="1:7" ht="57.4" customHeight="1" x14ac:dyDescent="0.2">
      <c r="A96" s="35">
        <f>COUNT($A$7:A95)+1</f>
        <v>21</v>
      </c>
      <c r="B96" s="58" t="s">
        <v>83</v>
      </c>
      <c r="C96" s="1"/>
      <c r="D96" s="59"/>
      <c r="E96" s="60"/>
      <c r="F96" s="61"/>
      <c r="G96" s="62"/>
    </row>
    <row r="97" spans="1:7" ht="16.5" customHeight="1" x14ac:dyDescent="0.2">
      <c r="A97" s="17"/>
      <c r="B97" s="63" t="s">
        <v>84</v>
      </c>
      <c r="C97" s="1"/>
      <c r="D97" s="59"/>
      <c r="E97" s="60"/>
      <c r="F97" s="61"/>
      <c r="G97" s="62"/>
    </row>
    <row r="98" spans="1:7" x14ac:dyDescent="0.2">
      <c r="A98" s="17"/>
      <c r="B98" s="64"/>
      <c r="C98" s="1"/>
      <c r="D98" s="59" t="s">
        <v>19</v>
      </c>
      <c r="E98" s="60">
        <v>43</v>
      </c>
      <c r="F98" s="65" t="e">
        <f>ROUND((#REF!*#REF!*E98),-1)</f>
        <v>#REF!</v>
      </c>
      <c r="G98" s="66" t="e">
        <f>C98*F98</f>
        <v>#REF!</v>
      </c>
    </row>
    <row r="99" spans="1:7" x14ac:dyDescent="0.2">
      <c r="A99" s="17"/>
      <c r="B99" s="39"/>
      <c r="C99" s="37"/>
      <c r="D99" s="20"/>
      <c r="E99" s="41"/>
      <c r="F99" s="42"/>
      <c r="G99" s="43"/>
    </row>
    <row r="100" spans="1:7" ht="46.35" customHeight="1" x14ac:dyDescent="0.2">
      <c r="A100" s="35">
        <f>COUNT($A$7:A99)+1</f>
        <v>22</v>
      </c>
      <c r="B100" s="36" t="s">
        <v>85</v>
      </c>
      <c r="C100" s="37"/>
      <c r="D100" s="20"/>
      <c r="E100" s="41"/>
      <c r="F100" s="42"/>
      <c r="G100" s="22"/>
    </row>
    <row r="101" spans="1:7" x14ac:dyDescent="0.2">
      <c r="A101" s="17"/>
      <c r="B101" s="39" t="s">
        <v>86</v>
      </c>
      <c r="C101" s="40"/>
      <c r="D101" s="20" t="s">
        <v>19</v>
      </c>
      <c r="E101" s="41">
        <v>101.14646</v>
      </c>
      <c r="F101" s="42" t="e">
        <f>ROUND(#REF!*#REF!*E101,-1)</f>
        <v>#REF!</v>
      </c>
      <c r="G101" s="43" t="e">
        <f>C101*F101</f>
        <v>#REF!</v>
      </c>
    </row>
    <row r="102" spans="1:7" x14ac:dyDescent="0.2">
      <c r="A102" s="17"/>
      <c r="B102" s="18"/>
      <c r="C102" s="37"/>
      <c r="D102" s="20"/>
      <c r="E102" s="41"/>
      <c r="F102" s="42"/>
      <c r="G102" s="22"/>
    </row>
    <row r="103" spans="1:7" ht="46.35" customHeight="1" x14ac:dyDescent="0.2">
      <c r="A103" s="35">
        <f>COUNT($A$7:A102)+1</f>
        <v>23</v>
      </c>
      <c r="B103" s="36" t="s">
        <v>87</v>
      </c>
      <c r="C103" s="37"/>
      <c r="D103" s="20"/>
      <c r="E103" s="41"/>
      <c r="F103" s="42"/>
      <c r="G103" s="22"/>
    </row>
    <row r="104" spans="1:7" x14ac:dyDescent="0.2">
      <c r="A104" s="17"/>
      <c r="B104" s="39" t="s">
        <v>88</v>
      </c>
      <c r="C104" s="40"/>
      <c r="D104" s="20" t="s">
        <v>19</v>
      </c>
      <c r="E104" s="41">
        <v>12.855980000000001</v>
      </c>
      <c r="F104" s="42" t="e">
        <f>ROUND(#REF!*#REF!*E104,-1)</f>
        <v>#REF!</v>
      </c>
      <c r="G104" s="43" t="e">
        <f>C104*F104</f>
        <v>#REF!</v>
      </c>
    </row>
    <row r="105" spans="1:7" x14ac:dyDescent="0.2">
      <c r="A105" s="17"/>
      <c r="B105" s="39" t="s">
        <v>89</v>
      </c>
      <c r="C105" s="40"/>
      <c r="D105" s="20" t="s">
        <v>19</v>
      </c>
      <c r="E105" s="41">
        <v>17.883659999999999</v>
      </c>
      <c r="F105" s="42" t="e">
        <f>ROUND(#REF!*#REF!*E105,-1)</f>
        <v>#REF!</v>
      </c>
      <c r="G105" s="43" t="e">
        <f>C105*F105</f>
        <v>#REF!</v>
      </c>
    </row>
    <row r="106" spans="1:7" x14ac:dyDescent="0.2">
      <c r="A106" s="17"/>
      <c r="B106" s="39" t="s">
        <v>90</v>
      </c>
      <c r="C106" s="40"/>
      <c r="D106" s="20" t="s">
        <v>19</v>
      </c>
      <c r="E106" s="41">
        <v>39.268659999999997</v>
      </c>
      <c r="F106" s="42" t="e">
        <f>ROUND(#REF!*#REF!*E106,-1)</f>
        <v>#REF!</v>
      </c>
      <c r="G106" s="43" t="e">
        <f>C106*F106</f>
        <v>#REF!</v>
      </c>
    </row>
    <row r="107" spans="1:7" x14ac:dyDescent="0.2">
      <c r="A107" s="17"/>
      <c r="B107" s="39"/>
      <c r="C107" s="37"/>
      <c r="D107" s="20"/>
      <c r="E107" s="41"/>
      <c r="F107" s="42"/>
      <c r="G107" s="22"/>
    </row>
    <row r="108" spans="1:7" ht="46.35" customHeight="1" x14ac:dyDescent="0.2">
      <c r="A108" s="35">
        <f>COUNT($A$7:A107)+1</f>
        <v>24</v>
      </c>
      <c r="B108" s="36" t="s">
        <v>91</v>
      </c>
      <c r="C108" s="37"/>
      <c r="D108" s="20"/>
      <c r="E108" s="41"/>
      <c r="F108" s="42"/>
      <c r="G108" s="22"/>
    </row>
    <row r="109" spans="1:7" x14ac:dyDescent="0.2">
      <c r="A109" s="17"/>
      <c r="B109" s="39" t="s">
        <v>92</v>
      </c>
      <c r="C109" s="37"/>
      <c r="D109" s="20" t="s">
        <v>19</v>
      </c>
      <c r="E109" s="41">
        <v>39.678130000000003</v>
      </c>
      <c r="F109" s="42" t="e">
        <f>ROUND(#REF!*#REF!*E109,-1)</f>
        <v>#REF!</v>
      </c>
      <c r="G109" s="43" t="e">
        <f>C109*F109</f>
        <v>#REF!</v>
      </c>
    </row>
    <row r="110" spans="1:7" x14ac:dyDescent="0.2">
      <c r="A110" s="17"/>
      <c r="B110" s="39" t="s">
        <v>93</v>
      </c>
      <c r="C110" s="37"/>
      <c r="D110" s="20" t="s">
        <v>19</v>
      </c>
      <c r="E110" s="41">
        <v>52.73171</v>
      </c>
      <c r="F110" s="42" t="e">
        <f>ROUND(#REF!*#REF!*E110,-1)</f>
        <v>#REF!</v>
      </c>
      <c r="G110" s="43" t="e">
        <f>C110*F110</f>
        <v>#REF!</v>
      </c>
    </row>
    <row r="111" spans="1:7" x14ac:dyDescent="0.2">
      <c r="A111" s="17"/>
      <c r="B111" s="39" t="s">
        <v>94</v>
      </c>
      <c r="C111" s="37"/>
      <c r="D111" s="20" t="s">
        <v>19</v>
      </c>
      <c r="E111" s="41">
        <v>64.451220000000006</v>
      </c>
      <c r="F111" s="42" t="e">
        <f>ROUND(#REF!*#REF!*E111,-1)</f>
        <v>#REF!</v>
      </c>
      <c r="G111" s="43" t="e">
        <f>C111*F111</f>
        <v>#REF!</v>
      </c>
    </row>
    <row r="112" spans="1:7" x14ac:dyDescent="0.2">
      <c r="A112" s="17"/>
      <c r="B112" s="18"/>
      <c r="C112" s="37"/>
      <c r="D112" s="20"/>
      <c r="E112" s="41"/>
      <c r="F112" s="42"/>
      <c r="G112" s="22"/>
    </row>
    <row r="113" spans="1:7" ht="68.650000000000006" customHeight="1" x14ac:dyDescent="0.2">
      <c r="A113" s="35">
        <f>COUNT($A$7:A112)+1</f>
        <v>25</v>
      </c>
      <c r="B113" s="36" t="s">
        <v>95</v>
      </c>
      <c r="C113" s="37"/>
      <c r="D113" s="20"/>
      <c r="E113" s="41"/>
      <c r="F113" s="42"/>
      <c r="G113" s="22"/>
    </row>
    <row r="114" spans="1:7" x14ac:dyDescent="0.2">
      <c r="A114" s="17"/>
      <c r="B114" s="18"/>
      <c r="C114" s="37"/>
      <c r="D114" s="20" t="s">
        <v>18</v>
      </c>
      <c r="E114" s="41">
        <v>4.5243900000000004</v>
      </c>
      <c r="F114" s="42" t="e">
        <f>ROUND(#REF!*#REF!*E114,-1)</f>
        <v>#REF!</v>
      </c>
      <c r="G114" s="43" t="e">
        <f>C114*F114</f>
        <v>#REF!</v>
      </c>
    </row>
    <row r="115" spans="1:7" x14ac:dyDescent="0.2">
      <c r="A115" s="17"/>
      <c r="B115" s="18"/>
      <c r="C115" s="37"/>
      <c r="D115" s="20"/>
      <c r="E115" s="41"/>
      <c r="F115" s="42"/>
      <c r="G115" s="22"/>
    </row>
    <row r="116" spans="1:7" ht="57.4" customHeight="1" x14ac:dyDescent="0.2">
      <c r="A116" s="35">
        <f>COUNT($A$7:A115)+1</f>
        <v>26</v>
      </c>
      <c r="B116" s="36" t="s">
        <v>96</v>
      </c>
      <c r="C116" s="37"/>
      <c r="D116" s="20"/>
      <c r="E116" s="41"/>
      <c r="F116" s="42"/>
      <c r="G116" s="22"/>
    </row>
    <row r="117" spans="1:7" x14ac:dyDescent="0.2">
      <c r="A117" s="17"/>
      <c r="B117" s="39" t="s">
        <v>97</v>
      </c>
      <c r="C117" s="37"/>
      <c r="D117" s="20" t="s">
        <v>19</v>
      </c>
      <c r="E117" s="41">
        <v>49.146340000000002</v>
      </c>
      <c r="F117" s="42" t="e">
        <f>ROUND(#REF!*#REF!*E117,-1)</f>
        <v>#REF!</v>
      </c>
      <c r="G117" s="43" t="e">
        <f>C117*F117</f>
        <v>#REF!</v>
      </c>
    </row>
    <row r="118" spans="1:7" x14ac:dyDescent="0.2">
      <c r="A118" s="17"/>
      <c r="B118" s="39" t="s">
        <v>98</v>
      </c>
      <c r="C118" s="37"/>
      <c r="D118" s="20" t="s">
        <v>19</v>
      </c>
      <c r="E118" s="41">
        <v>65</v>
      </c>
      <c r="F118" s="42" t="e">
        <f>ROUND(#REF!*#REF!*E118,-1)</f>
        <v>#REF!</v>
      </c>
      <c r="G118" s="43" t="e">
        <f>C118*F118</f>
        <v>#REF!</v>
      </c>
    </row>
    <row r="119" spans="1:7" x14ac:dyDescent="0.2">
      <c r="A119" s="17"/>
      <c r="B119" s="18"/>
      <c r="C119" s="37"/>
      <c r="D119" s="20"/>
      <c r="E119" s="41"/>
      <c r="F119" s="42"/>
      <c r="G119" s="22"/>
    </row>
    <row r="120" spans="1:7" ht="57.4" customHeight="1" x14ac:dyDescent="0.2">
      <c r="A120" s="35">
        <f>COUNT($A$7:A119)+1</f>
        <v>27</v>
      </c>
      <c r="B120" s="36" t="s">
        <v>99</v>
      </c>
      <c r="C120" s="37"/>
      <c r="D120" s="20"/>
      <c r="E120" s="41"/>
      <c r="F120" s="42"/>
      <c r="G120" s="22"/>
    </row>
    <row r="121" spans="1:7" x14ac:dyDescent="0.2">
      <c r="A121" s="17"/>
      <c r="B121" s="39" t="s">
        <v>97</v>
      </c>
      <c r="C121" s="37"/>
      <c r="D121" s="20" t="s">
        <v>19</v>
      </c>
      <c r="E121" s="41">
        <v>49.146340000000002</v>
      </c>
      <c r="F121" s="42" t="e">
        <f>ROUND(#REF!*#REF!*E121,-1)</f>
        <v>#REF!</v>
      </c>
      <c r="G121" s="43" t="e">
        <f>C121*F121</f>
        <v>#REF!</v>
      </c>
    </row>
    <row r="122" spans="1:7" x14ac:dyDescent="0.2">
      <c r="A122" s="17"/>
      <c r="B122" s="39" t="s">
        <v>98</v>
      </c>
      <c r="C122" s="37"/>
      <c r="D122" s="20" t="s">
        <v>19</v>
      </c>
      <c r="E122" s="41">
        <v>65</v>
      </c>
      <c r="F122" s="42" t="e">
        <f>ROUND(#REF!*#REF!*E122,-1)</f>
        <v>#REF!</v>
      </c>
      <c r="G122" s="43" t="e">
        <f>C122*F122</f>
        <v>#REF!</v>
      </c>
    </row>
    <row r="123" spans="1:7" x14ac:dyDescent="0.2">
      <c r="A123" s="17"/>
      <c r="B123" s="18"/>
      <c r="C123" s="37"/>
      <c r="D123" s="20"/>
      <c r="E123" s="41"/>
      <c r="F123" s="42"/>
      <c r="G123" s="22"/>
    </row>
    <row r="124" spans="1:7" ht="46.35" customHeight="1" x14ac:dyDescent="0.2">
      <c r="A124" s="35">
        <f>COUNT($A$7:A123)+1</f>
        <v>28</v>
      </c>
      <c r="B124" s="36" t="s">
        <v>100</v>
      </c>
      <c r="C124" s="37"/>
      <c r="D124" s="20"/>
      <c r="E124" s="41"/>
      <c r="F124" s="42"/>
      <c r="G124" s="22"/>
    </row>
    <row r="125" spans="1:7" ht="15.75" x14ac:dyDescent="0.2">
      <c r="A125" s="17"/>
      <c r="B125" s="18"/>
      <c r="C125" s="37"/>
      <c r="D125" s="20" t="s">
        <v>16</v>
      </c>
      <c r="E125" s="41">
        <v>7.5365799999999998</v>
      </c>
      <c r="F125" s="42" t="e">
        <f>ROUND(#REF!*#REF!*E125,-1)</f>
        <v>#REF!</v>
      </c>
      <c r="G125" s="43" t="e">
        <f>C125*F125</f>
        <v>#REF!</v>
      </c>
    </row>
    <row r="126" spans="1:7" x14ac:dyDescent="0.2">
      <c r="A126" s="17"/>
      <c r="B126" s="18"/>
      <c r="C126" s="37"/>
      <c r="D126" s="20"/>
      <c r="E126" s="41"/>
      <c r="F126" s="42"/>
      <c r="G126" s="22"/>
    </row>
    <row r="127" spans="1:7" ht="57.4" customHeight="1" x14ac:dyDescent="0.2">
      <c r="A127" s="35">
        <f>COUNT($A$7:A126)+1</f>
        <v>29</v>
      </c>
      <c r="B127" s="36" t="s">
        <v>101</v>
      </c>
      <c r="C127" s="37"/>
      <c r="D127" s="20"/>
      <c r="E127" s="41"/>
      <c r="F127" s="42"/>
      <c r="G127" s="22"/>
    </row>
    <row r="128" spans="1:7" ht="15.75" x14ac:dyDescent="0.2">
      <c r="A128" s="17"/>
      <c r="B128" s="18"/>
      <c r="C128" s="37"/>
      <c r="D128" s="20" t="s">
        <v>16</v>
      </c>
      <c r="E128" s="41">
        <v>14.03659</v>
      </c>
      <c r="F128" s="42" t="e">
        <f>ROUND(#REF!*#REF!*E128,-1)</f>
        <v>#REF!</v>
      </c>
      <c r="G128" s="43" t="e">
        <f>C128*F128</f>
        <v>#REF!</v>
      </c>
    </row>
    <row r="129" spans="1:7" x14ac:dyDescent="0.2">
      <c r="A129" s="17"/>
      <c r="B129" s="18"/>
      <c r="C129" s="37"/>
      <c r="D129" s="20"/>
      <c r="E129" s="41"/>
      <c r="F129" s="42"/>
      <c r="G129" s="22"/>
    </row>
    <row r="130" spans="1:7" ht="46.35" customHeight="1" x14ac:dyDescent="0.2">
      <c r="A130" s="35">
        <f>COUNT($A$7:A129)+1</f>
        <v>30</v>
      </c>
      <c r="B130" s="36" t="s">
        <v>102</v>
      </c>
      <c r="C130" s="37"/>
      <c r="D130" s="20"/>
      <c r="E130" s="41"/>
      <c r="F130" s="42"/>
      <c r="G130" s="22"/>
    </row>
    <row r="131" spans="1:7" x14ac:dyDescent="0.2">
      <c r="A131" s="17"/>
      <c r="B131" s="18"/>
      <c r="C131" s="37"/>
      <c r="D131" s="20" t="s">
        <v>19</v>
      </c>
      <c r="E131" s="41">
        <v>35.814959999999999</v>
      </c>
      <c r="F131" s="42" t="e">
        <f>ROUND(#REF!*#REF!*E131,-1)</f>
        <v>#REF!</v>
      </c>
      <c r="G131" s="43" t="e">
        <f>C131*F131</f>
        <v>#REF!</v>
      </c>
    </row>
    <row r="132" spans="1:7" x14ac:dyDescent="0.2">
      <c r="A132" s="17"/>
      <c r="B132" s="18"/>
      <c r="C132" s="37"/>
      <c r="D132" s="20"/>
      <c r="E132" s="32"/>
      <c r="F132" s="38"/>
      <c r="G132" s="22"/>
    </row>
    <row r="133" spans="1:7" ht="42" customHeight="1" x14ac:dyDescent="0.2">
      <c r="A133" s="35">
        <f>COUNT($A$7:A132)+1</f>
        <v>31</v>
      </c>
      <c r="B133" s="67" t="s">
        <v>103</v>
      </c>
      <c r="C133" s="37"/>
      <c r="D133" s="20"/>
      <c r="E133" s="32"/>
      <c r="F133" s="38"/>
      <c r="G133" s="22"/>
    </row>
    <row r="134" spans="1:7" x14ac:dyDescent="0.2">
      <c r="C134" s="54"/>
      <c r="D134" s="5" t="s">
        <v>17</v>
      </c>
      <c r="E134" s="41">
        <v>3.2317100000000001</v>
      </c>
      <c r="F134" s="42" t="e">
        <f>ROUND(#REF!*#REF!*E134,-1)</f>
        <v>#REF!</v>
      </c>
      <c r="G134" s="46" t="e">
        <f>C134*F134</f>
        <v>#REF!</v>
      </c>
    </row>
    <row r="135" spans="1:7" x14ac:dyDescent="0.2">
      <c r="A135" s="17"/>
      <c r="B135" s="18"/>
      <c r="C135" s="37"/>
      <c r="D135" s="20"/>
      <c r="E135" s="41"/>
      <c r="F135" s="38"/>
      <c r="G135" s="22"/>
    </row>
    <row r="136" spans="1:7" ht="46.35" customHeight="1" x14ac:dyDescent="0.2">
      <c r="A136" s="35">
        <f>COUNT($A$7:A135)+1</f>
        <v>32</v>
      </c>
      <c r="B136" s="36" t="s">
        <v>104</v>
      </c>
      <c r="C136" s="37"/>
      <c r="D136" s="20"/>
      <c r="E136" s="32"/>
      <c r="F136" s="38"/>
      <c r="G136" s="22"/>
    </row>
    <row r="137" spans="1:7" x14ac:dyDescent="0.2">
      <c r="C137" s="54"/>
      <c r="D137" s="68" t="s">
        <v>105</v>
      </c>
      <c r="E137" s="41"/>
      <c r="G137" s="46" t="e">
        <f>ROUND(0.03*(SUM(G8:G134)),-1)</f>
        <v>#REF!</v>
      </c>
    </row>
    <row r="138" spans="1:7" x14ac:dyDescent="0.2">
      <c r="A138" s="17"/>
      <c r="B138" s="18"/>
      <c r="C138" s="37"/>
      <c r="D138" s="20"/>
      <c r="E138" s="32"/>
      <c r="F138" s="38"/>
      <c r="G138" s="22"/>
    </row>
    <row r="139" spans="1:7" ht="46.35" customHeight="1" x14ac:dyDescent="0.2">
      <c r="A139" s="69">
        <f>COUNT($A$7:A138)+1</f>
        <v>33</v>
      </c>
      <c r="B139" s="48" t="s">
        <v>106</v>
      </c>
      <c r="C139" s="54"/>
      <c r="E139" s="41"/>
      <c r="G139" s="46"/>
    </row>
    <row r="140" spans="1:7" x14ac:dyDescent="0.2">
      <c r="C140" s="54"/>
      <c r="D140" s="68">
        <v>0.06</v>
      </c>
      <c r="E140" s="41"/>
      <c r="G140" s="46" t="e">
        <f>ROUND(D140*(SUM(G8:G134)),-1)</f>
        <v>#REF!</v>
      </c>
    </row>
    <row r="141" spans="1:7" x14ac:dyDescent="0.2">
      <c r="A141" s="17"/>
      <c r="B141" s="18"/>
      <c r="C141" s="37"/>
      <c r="D141" s="20"/>
      <c r="E141" s="32"/>
      <c r="F141" s="38"/>
      <c r="G141" s="22"/>
    </row>
    <row r="142" spans="1:7" x14ac:dyDescent="0.2">
      <c r="A142" s="70"/>
      <c r="B142" s="71" t="s">
        <v>107</v>
      </c>
      <c r="C142" s="72"/>
      <c r="D142" s="73"/>
      <c r="E142" s="71" t="s">
        <v>108</v>
      </c>
      <c r="F142" s="74"/>
      <c r="G142" s="75" t="e">
        <f>SUM(G8:G140)</f>
        <v>#REF!</v>
      </c>
    </row>
    <row r="143" spans="1:7" x14ac:dyDescent="0.2">
      <c r="E143" s="18"/>
    </row>
    <row r="144" spans="1:7" x14ac:dyDescent="0.2">
      <c r="E144" s="20"/>
    </row>
    <row r="145" spans="5:5" x14ac:dyDescent="0.2">
      <c r="E145" s="20"/>
    </row>
    <row r="146" spans="5:5" x14ac:dyDescent="0.2">
      <c r="E146" s="20"/>
    </row>
    <row r="147" spans="5:5" x14ac:dyDescent="0.2">
      <c r="E147" s="20"/>
    </row>
    <row r="148" spans="5:5" x14ac:dyDescent="0.2">
      <c r="E148" s="20"/>
    </row>
    <row r="149" spans="5:5" x14ac:dyDescent="0.2">
      <c r="E149" s="20"/>
    </row>
    <row r="150" spans="5:5" x14ac:dyDescent="0.2">
      <c r="E150" s="20"/>
    </row>
    <row r="151" spans="5:5" x14ac:dyDescent="0.2">
      <c r="E151" s="20"/>
    </row>
    <row r="152" spans="5:5" x14ac:dyDescent="0.2">
      <c r="E152" s="20"/>
    </row>
    <row r="153" spans="5:5" x14ac:dyDescent="0.2">
      <c r="E153" s="20"/>
    </row>
    <row r="154" spans="5:5" x14ac:dyDescent="0.2">
      <c r="E154" s="20"/>
    </row>
    <row r="155" spans="5:5" x14ac:dyDescent="0.2">
      <c r="E155" s="20"/>
    </row>
    <row r="156" spans="5:5" x14ac:dyDescent="0.2">
      <c r="E156" s="20"/>
    </row>
    <row r="157" spans="5:5" x14ac:dyDescent="0.2">
      <c r="E157" s="20"/>
    </row>
    <row r="158" spans="5:5" x14ac:dyDescent="0.2">
      <c r="E158" s="20"/>
    </row>
    <row r="159" spans="5:5" x14ac:dyDescent="0.2">
      <c r="E159" s="20"/>
    </row>
    <row r="160" spans="5:5" x14ac:dyDescent="0.2">
      <c r="E160" s="20"/>
    </row>
    <row r="161" spans="5:7" x14ac:dyDescent="0.2">
      <c r="E161" s="20"/>
    </row>
    <row r="162" spans="5:7" x14ac:dyDescent="0.2">
      <c r="E162" s="20"/>
    </row>
    <row r="163" spans="5:7" x14ac:dyDescent="0.2">
      <c r="E163" s="20"/>
    </row>
    <row r="164" spans="5:7" x14ac:dyDescent="0.2">
      <c r="E164" s="20"/>
    </row>
    <row r="165" spans="5:7" x14ac:dyDescent="0.2">
      <c r="E165" s="20"/>
    </row>
    <row r="166" spans="5:7" x14ac:dyDescent="0.2">
      <c r="E166" s="20"/>
    </row>
    <row r="167" spans="5:7" x14ac:dyDescent="0.2">
      <c r="E167" s="20"/>
    </row>
    <row r="168" spans="5:7" x14ac:dyDescent="0.2">
      <c r="E168" s="20"/>
    </row>
    <row r="169" spans="5:7" x14ac:dyDescent="0.2">
      <c r="E169" s="20"/>
    </row>
    <row r="170" spans="5:7" x14ac:dyDescent="0.2">
      <c r="E170" s="7"/>
      <c r="G170" s="5"/>
    </row>
    <row r="171" spans="5:7" x14ac:dyDescent="0.2">
      <c r="E171" s="7"/>
      <c r="G171" s="5"/>
    </row>
  </sheetData>
  <mergeCells count="1">
    <mergeCell ref="C5:D5"/>
  </mergeCells>
  <phoneticPr fontId="0" type="noConversion"/>
  <pageMargins left="1.3777777777777778" right="0.59027777777777779" top="1.0902777777777779" bottom="0.78750000000000009" header="0.51180555555555562" footer="0.51180555555555562"/>
  <pageSetup paperSize="9" firstPageNumber="0" orientation="portrait" horizontalDpi="300" verticalDpi="300" r:id="rId1"/>
  <headerFooter alignWithMargins="0">
    <oddHeader xml:space="preserve">&amp;L&amp;8                    Energetika Ljubljana, d.o.o. 
                    RIS-Projektivni oddelek
                    št. projekta: N 16052/20564&amp;R&amp;8    </oddHeader>
    <oddFooter>&amp;C&amp;"Times New Roman CE,Navadno"&amp;P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5</vt:i4>
      </vt:variant>
      <vt:variant>
        <vt:lpstr>Imenovani obsegi</vt:lpstr>
      </vt:variant>
      <vt:variant>
        <vt:i4>12</vt:i4>
      </vt:variant>
    </vt:vector>
  </HeadingPairs>
  <TitlesOfParts>
    <vt:vector size="17" baseType="lpstr">
      <vt:lpstr>OSNOVA</vt:lpstr>
      <vt:lpstr>REKAPITULACIJA NAČRTA</vt:lpstr>
      <vt:lpstr>Načrt krajinske arhitekture</vt:lpstr>
      <vt:lpstr>REKAPITULACIJA</vt:lpstr>
      <vt:lpstr>HPR_SD_stara verzija</vt:lpstr>
      <vt:lpstr>DDV</vt:lpstr>
      <vt:lpstr>DEL</vt:lpstr>
      <vt:lpstr>DF</vt:lpstr>
      <vt:lpstr>FRC</vt:lpstr>
      <vt:lpstr>OBJEKT</vt:lpstr>
      <vt:lpstr>OZN</vt:lpstr>
      <vt:lpstr>'Načrt krajinske arhitekture'!Področje_tiskanja</vt:lpstr>
      <vt:lpstr>OSNOVA!Področje_tiskanja</vt:lpstr>
      <vt:lpstr>REKAPITULACIJA!Področje_tiskanja</vt:lpstr>
      <vt:lpstr>'REKAPITULACIJA NAČRTA'!Področje_tiskanja</vt:lpstr>
      <vt:lpstr>'HPR_SD_stara verzija'!Tiskanje_naslovov</vt:lpstr>
      <vt:lpstr>'Načrt krajinske arhitekture'!Tiskanje_naslovov</vt:lpstr>
    </vt:vector>
  </TitlesOfParts>
  <Company>Projekt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Matjaž Makarovič</dc:creator>
  <cp:lastModifiedBy>rokk</cp:lastModifiedBy>
  <cp:lastPrinted>2022-02-16T12:53:48Z</cp:lastPrinted>
  <dcterms:created xsi:type="dcterms:W3CDTF">2007-03-07T06:54:00Z</dcterms:created>
  <dcterms:modified xsi:type="dcterms:W3CDTF">2022-11-16T13:14:27Z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610fa2df-107f-477f-babf-d4341cdb98be</vt:lpwstr>
  </property>
</Properties>
</file>